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859" documentId="120_S{2AC9BD13-BADA-5192-A53E-5A8FF88502F6}" xr6:coauthVersionLast="47" xr6:coauthVersionMax="47" xr10:uidLastSave="{76763E4A-104B-4BC7-BEFB-2227C9C91459}"/>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<sst xmlns="http://schemas.openxmlformats.org/spreadsheetml/2006/main" count="180294" uniqueCount="39131">
  <si>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</si>
  <si>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</si>
  <si>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</si>
  <si>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</si>
  <si>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</si>
  <si>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</si>
  <si>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</si>
  <si>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</si>
  <si>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</si>
  <si>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</si>
  <si>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</si>
  <si>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</si>
  <si>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</si>
  <si>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</si>
  <si>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</si>
  <si>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</si>
  <si>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</si>
  <si>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</si>
  <si>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</si>
  <si>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</si>
  <si>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</si>
  <si>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</si>
  <si>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</si>
  <si>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</si>
  <si>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</si>
  <si>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</si>
  <si>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</si>
  <si>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</si>
  <si>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</si>
  <si>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</si>
  <si>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</si>
  <si>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</si>
  <si>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</si>
  <si>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</si>
  <si>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</si>
  <si>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</si>
  <si>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</si>
  <si>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</si>
  <si>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</si>
  <si>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</si>
  <si>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</si>
  <si>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</si>
  <si>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</si>
  <si>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</si>
  <si>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</si>
  <si>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</si>
  <si>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</si>
  <si>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</si>
  <si>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</si>
  <si>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</si>
  <si>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</si>
  <si>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</si>
  <si>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</si>
  <si>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</si>
  <si>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</si>
  <si>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</si>
  <si>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</si>
  <si>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</si>
  <si>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</si>
  <si>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</si>
  <si>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</si>
  <si>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</si>
  <si>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</si>
  <si>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</si>
  <si>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</si>
  <si>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</si>
  <si>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</si>
  <si>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</si>
  <si>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</si>
  <si>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</si>
  <si>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</si>
  <si>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</si>
  <si>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</si>
  <si>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</si>
  <si>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</si>
  <si>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</si>
  <si>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</si>
  <si>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</si>
  <si>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</si>
  <si>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</si>
  <si>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</si>
  <si>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</si>
  <si>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</si>
  <si>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</si>
  <si>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</si>
  <si>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</si>
  <si>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</si>
  <si>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</si>
  <si>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</si>
  <si>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</si>
  <si>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</si>
  <si>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</si>
  <si>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</si>
  <si>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</si>
  <si>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</si>
  <si>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</si>
  <si>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</si>
  <si>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</si>
  <si>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</si>
  <si>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</si>
  <si>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</si>
  <si>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</si>
  <si>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</si>
  <si>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</si>
  <si>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</si>
  <si>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</si>
  <si>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</si>
  <si>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</si>
  <si>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</si>
  <si>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</si>
  <si>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</si>
  <si>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</si>
  <si>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</si>
  <si>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</si>
  <si>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</si>
  <si>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</si>
  <si>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</si>
  <si>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</si>
  <si>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</si>
  <si>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</si>
  <si>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</si>
  <si>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</si>
  <si>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</si>
  <si>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</si>
  <si>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</si>
  <si>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</si>
  <si>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</si>
  <si>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</si>
  <si>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</si>
  <si>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</si>
  <si>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</si>
  <si>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</si>
  <si>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</si>
  <si>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</si>
  <si>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</si>
  <si>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</si>
  <si>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</si>
  <si>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</si>
  <si>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</si>
  <si>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</si>
  <si>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</si>
  <si>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</si>
  <si>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</si>
  <si>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</si>
  <si>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</si>
  <si>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</si>
  <si>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</si>
  <si>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</si>
  <si>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</si>
  <si>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</si>
  <si>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</si>
  <si>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</si>
  <si>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</si>
  <si>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</si>
  <si>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</si>
  <si>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</si>
  <si>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</si>
  <si>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</si>
  <si>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</si>
  <si>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</si>
  <si>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</si>
  <si>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</si>
  <si>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</si>
  <si>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</si>
  <si>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</si>
  <si>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</si>
  <si>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</si>
  <si>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</si>
  <si>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</si>
  <si>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</si>
  <si>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</si>
  <si>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</si>
  <si>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</si>
  <si>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</si>
  <si>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</si>
  <si>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</si>
  <si>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</si>
  <si>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</si>
  <si>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</si>
  <si>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</si>
  <si>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</si>
  <si>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</si>
  <si>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</si>
  <si>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</si>
  <si>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</si>
  <si>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</si>
  <si>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</si>
  <si>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</si>
  <si>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</si>
  <si>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</si>
  <si>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</si>
  <si>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</si>
  <si>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</si>
  <si>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</si>
  <si>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</si>
  <si>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</si>
  <si>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</si>
  <si>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</si>
  <si>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</si>
  <si>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</si>
  <si>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</si>
  <si>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</si>
  <si>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</si>
  <si>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</si>
  <si>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</si>
  <si>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</si>
  <si>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</si>
  <si>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</si>
  <si>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</si>
  <si>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</si>
  <si>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</si>
  <si>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</si>
  <si>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</si>
  <si>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</si>
  <si>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</si>
  <si>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</si>
  <si>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</si>
  <si>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</si>
  <si>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</si>
  <si>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</si>
  <si>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</si>
  <si>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</si>
  <si>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</si>
  <si>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</si>
  <si>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</si>
  <si>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</si>
  <si>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</si>
  <si>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</si>
  <si>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</si>
  <si>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</si>
  <si>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</si>
  <si>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</si>
  <si>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</si>
  <si>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</si>
  <si>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</si>
  <si>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</si>
  <si>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</si>
  <si>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</si>
  <si>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</si>
  <si>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</si>
  <si>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</si>
  <si>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</si>
  <si>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</si>
  <si>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</si>
  <si>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</si>
  <si>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</si>
  <si>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</si>
  <si>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</si>
  <si>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</si>
  <si>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</si>
  <si>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</si>
  <si>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</si>
  <si>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</si>
  <si>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</si>
  <si>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</si>
  <si>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</si>
  <si>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</si>
  <si>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</si>
  <si>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</si>
  <si>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</si>
  <si>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</si>
  <si>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</si>
  <si>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</si>
  <si>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</si>
  <si>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</si>
  <si>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</si>
  <si>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</si>
  <si>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</si>
  <si>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</si>
  <si>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</si>
  <si>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</si>
  <si>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</si>
  <si>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</si>
  <si>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</si>
  <si>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</si>
  <si>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</si>
  <si>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</si>
  <si>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</si>
  <si>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</si>
  <si>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</si>
  <si>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</si>
  <si>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</si>
  <si>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</si>
  <si>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</si>
  <si>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</si>
  <si>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</si>
  <si>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</si>
  <si>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</si>
  <si>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</si>
  <si>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</si>
  <si>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</si>
  <si>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</si>
  <si>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</si>
  <si>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</si>
  <si>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</si>
  <si>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</si>
  <si>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</si>
  <si>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</si>
  <si>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</si>
  <si>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</si>
  <si>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</si>
  <si>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</si>
  <si>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</si>
  <si>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</si>
  <si>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</si>
  <si>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</si>
  <si>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</si>
  <si>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</si>
  <si>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</si>
  <si>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</si>
  <si>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</si>
  <si>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</si>
  <si>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</si>
  <si>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</si>
  <si>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</si>
  <si>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</si>
  <si>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</si>
  <si>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</si>
  <si>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</si>
  <si>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</si>
  <si>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</si>
  <si>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</si>
  <si>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</si>
  <si>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</si>
  <si>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</si>
  <si>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</si>
  <si>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</si>
  <si>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</si>
  <si>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</si>
  <si>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</si>
  <si>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</si>
  <si>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</si>
  <si>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</si>
  <si>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</si>
  <si>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</si>
  <si>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</si>
  <si>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</si>
  <si>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</si>
  <si>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</si>
  <si>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</si>
  <si>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</si>
  <si>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</si>
  <si>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</si>
  <si>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</si>
  <si>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</si>
  <si>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</si>
  <si>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</si>
  <si>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</si>
  <si>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</si>
  <si>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</si>
  <si>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</si>
  <si>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</si>
  <si>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</si>
  <si>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</si>
  <si>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</si>
  <si>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</si>
  <si>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</si>
  <si>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</si>
  <si>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</si>
  <si>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</si>
  <si>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</si>
  <si>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</si>
  <si>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</si>
  <si>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</si>
  <si>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</si>
  <si>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</si>
  <si>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</si>
  <si>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</si>
  <si>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</si>
  <si>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</si>
  <si>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</si>
  <si>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</si>
  <si>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</si>
  <si>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</si>
  <si>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</si>
  <si>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</si>
  <si>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</si>
  <si>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</si>
  <si>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</si>
  <si>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</si>
  <si>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</si>
  <si>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</si>
  <si>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</si>
  <si>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</si>
  <si>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</si>
  <si>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</si>
  <si>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</si>
  <si>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</si>
  <si>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</si>
  <si>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</si>
  <si>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</si>
  <si>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</si>
  <si>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</si>
  <si>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</si>
  <si>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</si>
  <si>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</si>
  <si>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</si>
  <si>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</si>
  <si>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</si>
  <si>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</si>
  <si>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</si>
  <si>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</si>
  <si>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</si>
  <si>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</si>
  <si>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</si>
  <si>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</si>
  <si>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</si>
  <si>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</si>
  <si>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</si>
  <si>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</si>
  <si>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</si>
  <si>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</si>
  <si>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</si>
  <si>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</si>
  <si>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</si>
  <si>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</si>
  <si>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</si>
  <si>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</si>
  <si>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</si>
  <si>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</si>
  <si>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</si>
  <si>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</si>
  <si>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</si>
  <si>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</si>
  <si>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</si>
  <si>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</si>
  <si>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</si>
  <si>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</si>
  <si>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</si>
  <si>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</si>
  <si>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</si>
  <si>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</si>
  <si>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</si>
  <si>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</si>
  <si>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</si>
  <si>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</si>
  <si>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</si>
  <si>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</si>
  <si>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</si>
  <si>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</si>
  <si>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</si>
  <si>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</si>
  <si>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</si>
  <si>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</si>
  <si>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</si>
  <si>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</si>
  <si>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</si>
  <si>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</si>
  <si>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</si>
  <si>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</si>
  <si>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</si>
  <si>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</si>
  <si>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</si>
  <si>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</si>
  <si>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</si>
  <si>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</si>
  <si>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</si>
  <si>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</si>
  <si>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</si>
  <si>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</si>
  <si>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</si>
  <si>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</si>
  <si>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</si>
  <si>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</si>
  <si>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</si>
  <si>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</si>
  <si>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</si>
  <si>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</si>
  <si>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</si>
  <si>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</si>
  <si>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</si>
  <si>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</si>
  <si>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</si>
  <si>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</si>
  <si>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</si>
  <si>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</si>
  <si>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</si>
  <si>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</si>
  <si>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</si>
  <si>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</si>
  <si>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</si>
  <si>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</si>
  <si>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</si>
  <si>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</si>
  <si>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</si>
  <si>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</si>
  <si>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</si>
  <si>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</si>
  <si>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</si>
  <si>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</si>
  <si>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</si>
  <si>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</si>
  <si>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</si>
  <si>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</si>
  <si>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</si>
  <si>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</si>
  <si>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</si>
  <si>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</si>
  <si>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</si>
  <si>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</si>
  <si>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</si>
  <si>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</si>
  <si>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</si>
  <si>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</si>
  <si>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</si>
  <si>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</si>
  <si>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</si>
  <si>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</si>
  <si>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</si>
  <si>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</si>
  <si>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</si>
  <si>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</si>
  <si>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</si>
  <si>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</si>
  <si>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</si>
  <si>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</si>
  <si>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</si>
  <si>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</si>
  <si>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</si>
  <si>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</si>
  <si>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</si>
  <si>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</si>
  <si>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</si>
  <si>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</si>
  <si>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</si>
  <si>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</si>
  <si>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</si>
  <si>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</si>
  <si>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</si>
  <si>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</si>
  <si>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</si>
  <si>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</si>
  <si>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</si>
  <si>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</si>
  <si>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</si>
  <si>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</si>
  <si>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</si>
  <si>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</si>
  <si>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</si>
  <si>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</si>
  <si>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</si>
  <si>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</si>
  <si>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</si>
  <si>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</si>
  <si>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</si>
  <si>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</si>
  <si>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</si>
  <si>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</si>
  <si>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</si>
  <si>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</si>
  <si>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</si>
  <si>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</si>
  <si>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</si>
  <si>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</si>
  <si>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</si>
  <si>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</si>
  <si>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</si>
  <si>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</si>
  <si>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</si>
  <si>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</si>
  <si>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</si>
  <si>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</si>
  <si>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</si>
  <si>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</si>
  <si>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</si>
  <si>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</si>
  <si>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</si>
  <si>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</si>
  <si>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</si>
  <si>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</si>
  <si>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</si>
  <si>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</si>
  <si>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</si>
  <si>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</si>
  <si>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</si>
  <si>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</si>
  <si>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</si>
  <si>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</si>
  <si>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</si>
  <si>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</si>
  <si>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</si>
  <si>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</si>
  <si>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</si>
  <si>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</si>
  <si>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</si>
  <si>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</si>
  <si>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</si>
  <si>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</si>
  <si>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</si>
  <si>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</si>
  <si>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</si>
  <si>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</si>
  <si>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</si>
  <si>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</si>
  <si>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</si>
  <si>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</si>
  <si>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</si>
  <si>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</si>
  <si>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</si>
  <si>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</si>
  <si>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</si>
  <si>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</si>
  <si>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</si>
  <si>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</si>
  <si>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</si>
  <si>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</si>
  <si>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</si>
  <si>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</si>
  <si>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</si>
  <si>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</si>
  <si>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</si>
  <si>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</si>
  <si>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</si>
  <si>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</si>
  <si>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</si>
  <si>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</si>
  <si>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</si>
  <si>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</si>
  <si>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</si>
  <si>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</si>
  <si>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</si>
  <si>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</si>
  <si>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</si>
  <si>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</si>
  <si>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</si>
  <si>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</si>
  <si>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</si>
  <si>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</si>
  <si>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</si>
  <si>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</si>
  <si>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</si>
  <si>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</si>
  <si>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</si>
  <si>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</si>
  <si>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</si>
  <si>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</si>
  <si>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</si>
  <si>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</si>
  <si>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</si>
  <si>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</si>
  <si>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</si>
  <si>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</si>
  <si>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</si>
  <si>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</si>
  <si>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</si>
  <si>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</si>
  <si>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</si>
  <si>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</si>
  <si>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</si>
  <si>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</si>
  <si>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</si>
  <si>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</si>
  <si>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</si>
  <si>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</si>
  <si>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</si>
  <si>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</si>
  <si>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</si>
  <si>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</si>
  <si>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</si>
  <si>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</si>
  <si>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</si>
  <si>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</si>
  <si>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</si>
  <si>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</si>
  <si>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</si>
  <si>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</si>
  <si>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</si>
  <si>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</si>
  <si>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</si>
  <si>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</si>
  <si>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</si>
  <si>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</si>
  <si>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</si>
  <si>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</si>
  <si>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</si>
  <si>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</si>
  <si>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</si>
  <si>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</si>
  <si>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</si>
  <si>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</si>
  <si>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</si>
  <si>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</si>
  <si>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</si>
  <si>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</si>
  <si>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</si>
  <si>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</si>
  <si>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</si>
  <si>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</si>
  <si>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</si>
  <si>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</si>
  <si>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</si>
  <si>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</si>
  <si>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</si>
  <si>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</si>
  <si>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</si>
  <si>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</si>
  <si>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</si>
  <si>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</si>
  <si>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</si>
  <si>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</si>
  <si>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</si>
  <si>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</si>
  <si>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</si>
  <si>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</si>
  <si>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</si>
  <si>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</si>
  <si>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</si>
  <si>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</si>
  <si>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</si>
  <si>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</si>
  <si>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</si>
  <si>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</si>
  <si>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</si>
  <si>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</si>
  <si>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</si>
  <si>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</si>
  <si>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</si>
  <si>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</si>
  <si>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</si>
  <si>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</si>
  <si>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</si>
  <si>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</si>
  <si>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</si>
  <si>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</si>
  <si>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</si>
  <si>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</si>
  <si>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</si>
  <si>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</si>
  <si>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</si>
  <si>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</si>
  <si>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</si>
  <si>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</si>
  <si>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</si>
  <si>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</si>
  <si>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</si>
  <si>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</si>
  <si>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</si>
  <si>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</si>
  <si>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</si>
  <si>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</si>
  <si>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</si>
  <si>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</si>
  <si>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</si>
  <si>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</si>
  <si>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</si>
  <si>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</si>
  <si>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</si>
  <si>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</si>
  <si>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</si>
  <si>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</si>
  <si>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</si>
  <si>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</si>
  <si>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</si>
  <si>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</si>
  <si>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</si>
  <si>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</si>
  <si>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</si>
  <si>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</si>
  <si>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</si>
  <si>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</si>
  <si>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</si>
  <si>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</si>
  <si>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</si>
  <si>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</si>
  <si>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</si>
  <si>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</si>
  <si>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</si>
  <si>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</si>
  <si>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</si>
  <si>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</si>
  <si>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</si>
  <si>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</si>
  <si>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</si>
  <si>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</si>
  <si>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</si>
  <si>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</si>
  <si>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</si>
  <si>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</si>
  <si>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</si>
  <si>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</si>
  <si>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</si>
  <si>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</si>
  <si>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</si>
  <si>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</si>
  <si>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</si>
  <si>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</si>
  <si>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</si>
  <si>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</si>
  <si>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</si>
  <si>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</si>
  <si>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</si>
  <si>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</si>
  <si>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</si>
  <si>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</si>
  <si>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</si>
  <si>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</si>
  <si>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</si>
  <si>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</si>
  <si>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</si>
  <si>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</si>
  <si>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</si>
  <si>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</si>
  <si>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</si>
  <si>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</si>
  <si>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</si>
  <si>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</si>
  <si>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</si>
  <si>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</si>
  <si>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</si>
  <si>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</si>
  <si>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</si>
  <si>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</si>
  <si>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</si>
  <si>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</si>
  <si>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</si>
  <si>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</si>
  <si>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</si>
  <si>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</si>
  <si>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</si>
  <si>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</si>
  <si>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</si>
  <si>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</si>
  <si>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</si>
  <si>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</si>
  <si>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</si>
  <si>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</si>
  <si>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</si>
  <si>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</si>
  <si>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</si>
  <si>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</si>
  <si>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</si>
  <si>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</si>
  <si>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</si>
  <si>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</si>
  <si>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</si>
  <si>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</si>
  <si>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</si>
  <si>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</si>
  <si>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</si>
  <si>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</si>
  <si>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</si>
  <si>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</si>
  <si>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</si>
  <si>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</si>
  <si>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</si>
  <si>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</si>
  <si>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</si>
  <si>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</si>
  <si>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</si>
  <si>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</si>
  <si>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</si>
  <si>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</si>
  <si>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</si>
  <si>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</si>
  <si>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</si>
  <si>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</si>
  <si>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</si>
  <si>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</si>
  <si>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</si>
  <si>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</si>
  <si>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</si>
  <si>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</si>
  <si>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</si>
  <si>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</si>
  <si>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</si>
  <si>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</si>
  <si>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</si>
  <si>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</si>
  <si>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</si>
  <si>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</si>
  <si>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</si>
  <si>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</si>
  <si>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</si>
  <si>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</si>
  <si>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</si>
  <si>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</si>
  <si>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</si>
  <si>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</si>
  <si>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</si>
  <si>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</si>
  <si>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</si>
  <si>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</si>
  <si>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</si>
  <si>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</si>
  <si>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</si>
  <si>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</si>
  <si>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</si>
  <si>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</si>
  <si>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</si>
  <si>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</si>
  <si>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</si>
  <si>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</si>
  <si>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</si>
  <si>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</si>
  <si>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</si>
  <si>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</si>
  <si>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</si>
  <si>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</si>
  <si>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</si>
  <si>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</si>
  <si>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</si>
  <si>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</si>
  <si>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</si>
  <si>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</si>
  <si>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</si>
  <si>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</si>
  <si>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</si>
  <si>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</si>
  <si>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</si>
  <si>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</si>
  <si>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</si>
  <si>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</si>
  <si>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</si>
  <si>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</si>
  <si>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</si>
  <si>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</si>
  <si>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</si>
  <si>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</si>
  <si>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</si>
  <si>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</si>
  <si>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</si>
  <si>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</si>
  <si>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</si>
  <si>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</si>
  <si>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</si>
  <si>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</si>
  <si>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</si>
  <si>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</si>
  <si>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</si>
  <si>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</si>
  <si>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</si>
  <si>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</si>
  <si>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</si>
  <si>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</si>
  <si>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</si>
  <si>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</si>
  <si>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</si>
  <si>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</si>
  <si>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</si>
  <si>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</si>
  <si>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</si>
  <si>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</si>
  <si>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</si>
  <si>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</si>
  <si>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</si>
  <si>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</si>
  <si>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</si>
  <si>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</si>
  <si>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</si>
  <si>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</si>
  <si>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</si>
  <si>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</si>
  <si>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</si>
  <si>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</si>
  <si>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</si>
  <si>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</si>
  <si>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</si>
  <si>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</si>
  <si>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</si>
  <si>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</si>
  <si>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</si>
  <si>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</si>
  <si>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</si>
  <si>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</si>
  <si>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</si>
  <si>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</si>
  <si>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</si>
  <si>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</si>
  <si>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</si>
  <si>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</si>
  <si>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</si>
  <si>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</si>
  <si>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</si>
  <si>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</si>
  <si>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</si>
  <si>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</si>
  <si>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</si>
  <si>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</si>
  <si>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</si>
  <si>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</si>
  <si>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</si>
  <si>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</si>
  <si>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</si>
  <si>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</si>
  <si>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</si>
  <si>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</si>
  <si>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</si>
  <si>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</si>
  <si>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</si>
  <si>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</si>
  <si>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</si>
  <si>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</si>
  <si>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</si>
  <si>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</si>
  <si>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</si>
  <si>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</si>
  <si>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</si>
  <si>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</si>
  <si>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</si>
  <si>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</si>
  <si>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</si>
  <si>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</si>
  <si>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</si>
  <si>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</si>
  <si>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</si>
  <si>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</si>
  <si>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</si>
  <si>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</si>
  <si>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</si>
  <si>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</si>
  <si>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</si>
  <si>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</si>
  <si>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</si>
  <si>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</si>
  <si>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</si>
  <si>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</si>
  <si>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</si>
  <si>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</si>
  <si>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</si>
  <si>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</si>
  <si>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</si>
  <si>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</si>
  <si>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</si>
  <si>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</si>
  <si>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</si>
  <si>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</si>
  <si>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</si>
  <si>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</si>
  <si>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</si>
  <si>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</si>
  <si>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</si>
  <si>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</si>
  <si>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</si>
  <si>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</si>
  <si>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</si>
  <si>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</si>
  <si>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</si>
  <si>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</si>
  <si>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</si>
  <si>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</si>
  <si>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</si>
  <si>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</si>
  <si>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</si>
  <si>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</si>
  <si>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</si>
  <si>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</si>
  <si>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</si>
  <si>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</si>
  <si>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</si>
  <si>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</si>
  <si>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</si>
  <si>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</si>
  <si>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</si>
  <si>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</si>
  <si>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</si>
  <si>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</si>
  <si>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</si>
  <si>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</si>
  <si>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</si>
  <si>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</si>
  <si>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</si>
  <si>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</si>
  <si>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</si>
  <si>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</si>
  <si>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</si>
  <si>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</si>
  <si>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</si>
  <si>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</si>
  <si>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</si>
  <si>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</si>
  <si>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</si>
  <si>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</si>
  <si>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</si>
  <si>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</si>
  <si>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</si>
  <si>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</si>
  <si>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</si>
  <si>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</si>
  <si>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</si>
  <si>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</si>
  <si>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</si>
  <si>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</si>
  <si>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</si>
  <si>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</si>
  <si>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</si>
  <si>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</si>
  <si>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</si>
  <si>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</si>
  <si>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</si>
  <si>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</si>
  <si>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</si>
  <si>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</si>
  <si>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</si>
  <si>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</si>
  <si>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</si>
  <si>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</si>
  <si>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</si>
  <si>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</si>
  <si>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</si>
  <si>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</si>
  <si>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</si>
  <si>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</si>
  <si>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</si>
  <si>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</si>
  <si>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</si>
  <si>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</si>
  <si>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</si>
  <si>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</si>
  <si>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</si>
  <si>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</si>
  <si>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</si>
  <si>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</si>
  <si>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</si>
  <si>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</si>
  <si>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</si>
  <si>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</si>
  <si>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</si>
  <si>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</si>
  <si>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</si>
  <si>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</si>
  <si>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</si>
  <si>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</si>
  <si>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</si>
  <si>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</si>
  <si>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</si>
  <si>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</si>
  <si>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</si>
  <si>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</si>
  <si>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</si>
  <si>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</si>
  <si>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</si>
  <si>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</si>
  <si>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</si>
  <si>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</si>
  <si>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</si>
  <si>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</si>
  <si>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</si>
  <si>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</si>
  <si>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</si>
  <si>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</si>
  <si>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</si>
  <si>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</si>
  <si>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</si>
  <si>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</si>
  <si>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</si>
  <si>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</si>
  <si>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</si>
  <si>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</si>
  <si>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</si>
  <si>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</si>
  <si>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</si>
  <si>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</si>
  <si>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</si>
  <si>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</si>
  <si>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</si>
  <si>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</si>
  <si>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</si>
  <si>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</si>
  <si>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</si>
  <si>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</si>
  <si>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</si>
  <si>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</si>
  <si>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</si>
  <si>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</si>
  <si>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</si>
  <si>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</si>
  <si>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</si>
  <si>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</si>
  <si>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</si>
  <si>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</si>
  <si>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</si>
  <si>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</si>
  <si>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</si>
  <si>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</si>
  <si>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</si>
  <si>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</si>
  <si>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</si>
  <si>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</si>
  <si>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</si>
  <si>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</si>
  <si>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</si>
  <si>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</si>
  <si>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</si>
  <si>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</si>
  <si>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</si>
  <si>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</si>
  <si>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</si>
  <si>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</si>
  <si>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</si>
  <si>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</si>
  <si>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</si>
  <si>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</si>
  <si>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</si>
  <si>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</si>
  <si>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</si>
  <si>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</si>
  <si>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</si>
  <si>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</si>
  <si>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</si>
  <si>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</si>
  <si>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</si>
  <si>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</si>
  <si>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</si>
  <si>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</si>
  <si>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</si>
  <si>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</si>
  <si>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</si>
  <si>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</si>
  <si>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</si>
  <si>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</si>
  <si>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</si>
  <si>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</si>
  <si>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</si>
  <si>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</si>
  <si>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</si>
  <si>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</si>
  <si>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</si>
  <si>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</si>
  <si>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</si>
  <si>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</si>
  <si>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</si>
  <si>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</si>
  <si>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</si>
  <si>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</si>
  <si>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</si>
  <si>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</si>
  <si>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</si>
  <si>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</si>
  <si>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</si>
  <si>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</si>
  <si>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</si>
  <si>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</si>
  <si>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</si>
  <si>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</si>
  <si>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</si>
  <si>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</si>
  <si>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</si>
  <si>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</si>
  <si>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</si>
  <si>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</si>
  <si>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</si>
  <si>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</si>
  <si>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</si>
  <si>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</si>
  <si>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</si>
  <si>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</si>
  <si>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</si>
  <si>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</si>
  <si>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</si>
  <si>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</si>
  <si>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</si>
  <si>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</si>
  <si>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</si>
  <si>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</si>
  <si>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</si>
  <si>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</si>
  <si>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</si>
  <si>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</si>
  <si>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</si>
  <si>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</si>
  <si>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</si>
  <si>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</si>
  <si>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</si>
  <si>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</si>
  <si>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</si>
  <si>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</si>
  <si>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</si>
  <si>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</si>
  <si>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</si>
  <si>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</si>
  <si>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</si>
  <si>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</si>
  <si>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</si>
  <si>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</si>
  <si>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</si>
  <si>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</si>
  <si>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</si>
  <si>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</si>
  <si>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</si>
  <si>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</si>
  <si>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</si>
  <si>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</si>
  <si>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</si>
  <si>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</si>
  <si>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</si>
  <si>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</si>
  <si>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</si>
  <si>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</si>
  <si>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</si>
  <si>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</si>
  <si>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</si>
  <si>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</si>
  <si>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</si>
  <si>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</si>
  <si>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</si>
  <si>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</si>
  <si>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</si>
  <si>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</si>
  <si>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</si>
  <si>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</si>
  <si>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</si>
  <si>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</si>
  <si>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</si>
  <si>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</si>
  <si>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</si>
  <si>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</si>
  <si>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</si>
  <si>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</si>
  <si>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</si>
  <si>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</si>
  <si>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</si>
  <si>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</si>
  <si>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</si>
  <si>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</si>
  <si>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</si>
  <si>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</si>
  <si>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</si>
  <si>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</si>
  <si>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</si>
  <si>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</si>
  <si>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</si>
  <si>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</si>
  <si>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</si>
  <si>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</si>
  <si>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</si>
  <si>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</si>
  <si>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</si>
  <si>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</si>
  <si>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</si>
  <si>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</si>
  <si>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</si>
  <si>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</si>
  <si>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</si>
  <si>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</si>
  <si>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</si>
  <si>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</si>
  <si>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</si>
  <si>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</si>
  <si>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</si>
  <si>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</si>
  <si>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</si>
  <si>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</si>
  <si>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</si>
  <si>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</si>
  <si>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</si>
  <si>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</si>
  <si>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</si>
  <si>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</si>
  <si>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</si>
  <si>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</si>
  <si>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</si>
  <si>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</si>
  <si>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</si>
  <si>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</si>
  <si>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</si>
  <si>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</si>
  <si>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</si>
  <si>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</si>
  <si>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</si>
  <si>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</si>
  <si>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</si>
  <si>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</si>
  <si>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</si>
  <si>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</si>
  <si>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</si>
  <si>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</si>
  <si>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</si>
  <si>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</si>
  <si>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</si>
  <si>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</si>
  <si>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</si>
  <si>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</si>
  <si>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</si>
  <si>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</si>
  <si>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</si>
  <si>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</si>
  <si>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</si>
  <si>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</si>
  <si>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</si>
  <si>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</si>
  <si>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</si>
  <si>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</si>
  <si>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</si>
  <si>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</si>
  <si>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</si>
  <si>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</si>
  <si>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</si>
  <si>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</si>
  <si>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</si>
  <si>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</si>
  <si>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</si>
  <si>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</si>
  <si>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</si>
  <si>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</si>
  <si>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</si>
  <si>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</si>
  <si>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</si>
  <si>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</si>
  <si>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</si>
  <si>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</si>
  <si>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</si>
  <si>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</si>
  <si>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</si>
  <si>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</si>
  <si>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</si>
  <si>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</si>
  <si>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</si>
  <si>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</si>
  <si>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</si>
  <si>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</si>
  <si>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</si>
  <si>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</si>
  <si>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</si>
  <si>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</si>
  <si>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</si>
  <si>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</si>
  <si>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</si>
  <si>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</si>
  <si>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</si>
  <si>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</si>
  <si>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</si>
  <si>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</si>
  <si>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</si>
  <si>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</si>
  <si>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</si>
  <si>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</si>
  <si>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</si>
  <si>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</si>
  <si>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</si>
  <si>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</si>
  <si>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</si>
  <si>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</si>
  <si>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</si>
  <si>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</si>
  <si>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</si>
  <si>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</si>
  <si>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</si>
  <si>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</si>
  <si>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</si>
  <si>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</si>
  <si>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</si>
  <si>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</si>
  <si>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</si>
  <si>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</si>
  <si>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</si>
  <si>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</si>
  <si>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</si>
  <si>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</si>
  <si>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</si>
  <si>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</si>
  <si>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</si>
  <si>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</si>
  <si>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</si>
  <si>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</si>
  <si>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</si>
  <si>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</si>
  <si>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</si>
  <si>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</si>
  <si>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</si>
  <si>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</si>
  <si>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</si>
  <si>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</si>
  <si>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</si>
  <si>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</si>
  <si>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</si>
  <si>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</si>
  <si>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</si>
  <si>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</si>
  <si>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</si>
  <si>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</si>
  <si>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</si>
  <si>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</si>
  <si>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</si>
  <si>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</si>
  <si>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</si>
  <si>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</si>
  <si>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</si>
  <si>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</si>
  <si>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</si>
  <si>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</si>
  <si>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</si>
  <si>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</si>
  <si>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</si>
  <si>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</si>
  <si>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</si>
  <si>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</si>
  <si>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</si>
  <si>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</si>
  <si>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</si>
  <si>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</si>
  <si>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</si>
  <si>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</si>
  <si>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</si>
  <si>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</si>
  <si>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</si>
  <si>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</si>
  <si>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</si>
  <si>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</si>
  <si>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</si>
  <si>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</si>
  <si>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</si>
  <si>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</si>
  <si>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</si>
  <si>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</si>
  <si>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</si>
  <si>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</si>
  <si>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</si>
  <si>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</si>
  <si>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</si>
  <si>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</si>
  <si>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</si>
  <si>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</si>
  <si>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</si>
  <si>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</si>
  <si>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</si>
  <si>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</si>
  <si>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</si>
  <si>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</si>
  <si>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</si>
  <si>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</si>
  <si>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</si>
  <si>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</si>
  <si>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</si>
  <si>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</si>
  <si>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</si>
  <si>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</si>
  <si>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</si>
  <si>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</si>
  <si>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</si>
  <si>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</si>
  <si>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</si>
  <si>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</si>
  <si>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</si>
  <si>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</si>
  <si>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</si>
  <si>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</si>
  <si>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</si>
  <si>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</si>
  <si>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</si>
  <si>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</si>
  <si>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</si>
  <si>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</si>
  <si>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</si>
  <si>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</si>
  <si>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</si>
  <si>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</si>
  <si>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</si>
  <si>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</si>
  <si>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</si>
  <si>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</si>
  <si>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</si>
  <si>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</si>
  <si>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</si>
  <si>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</si>
  <si>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</si>
  <si>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</si>
  <si>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</si>
  <si>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</si>
  <si>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</si>
  <si>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</si>
  <si>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</si>
  <si>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</si>
  <si>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</si>
  <si>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</si>
  <si>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</si>
  <si>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</si>
  <si>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</si>
  <si>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</si>
  <si>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</si>
  <si>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</si>
  <si>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</si>
  <si>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</si>
  <si>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</si>
  <si>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</si>
  <si>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</si>
  <si>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</si>
  <si>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</si>
  <si>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</si>
  <si>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</si>
  <si>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</si>
  <si>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</si>
  <si>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</si>
  <si>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</si>
  <si>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</si>
  <si>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</si>
  <si>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</si>
  <si>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</si>
  <si>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</si>
  <si>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</si>
  <si>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</si>
  <si>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</si>
  <si>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</si>
  <si>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</si>
  <si>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</si>
  <si>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</si>
  <si>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</si>
  <si>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</si>
  <si>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</si>
  <si>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</si>
  <si>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</si>
  <si>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</si>
  <si>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</si>
  <si>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</si>
  <si>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</si>
  <si>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</si>
  <si>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</si>
  <si>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</si>
  <si>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</si>
  <si>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</si>
  <si>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</si>
  <si>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</si>
  <si>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</si>
  <si>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</si>
  <si>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</si>
  <si>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</si>
  <si>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</si>
  <si>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</si>
  <si>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</si>
  <si>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</si>
  <si>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</si>
  <si>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</si>
  <si>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</si>
  <si>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</si>
  <si>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</si>
  <si>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</si>
  <si>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</si>
  <si>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</si>
  <si>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</si>
  <si>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</si>
  <si>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</si>
  <si>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</si>
  <si>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</si>
  <si>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</si>
  <si>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</si>
  <si>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</si>
  <si>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</si>
  <si>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</si>
  <si>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</si>
  <si>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</si>
  <si>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</si>
  <si>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</si>
  <si>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</si>
  <si>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</si>
  <si>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</si>
  <si>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</si>
  <si>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</si>
  <si>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</si>
  <si>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</si>
  <si>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</si>
  <si>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</si>
  <si>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</si>
  <si>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</si>
  <si>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</si>
  <si>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</si>
  <si>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</si>
  <si>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</si>
  <si>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</si>
  <si>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</si>
  <si>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</si>
  <si>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</si>
  <si>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</si>
  <si>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</si>
  <si>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</si>
  <si>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</si>
  <si>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</si>
  <si>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</si>
  <si>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</si>
  <si>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</si>
  <si>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</si>
  <si>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</si>
  <si>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</si>
  <si>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</si>
  <si>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</si>
  <si>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</si>
  <si>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</si>
  <si>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</si>
  <si>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</si>
  <si>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</si>
  <si>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</si>
  <si>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</si>
  <si>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</si>
  <si>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</si>
  <si>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</si>
  <si>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</si>
  <si>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</si>
  <si>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</si>
  <si>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</si>
  <si>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</si>
  <si>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</si>
  <si>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</si>
  <si>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</si>
  <si>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</si>
  <si>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</si>
  <si>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</si>
  <si>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</si>
  <si>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</si>
  <si>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</si>
  <si>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</si>
  <si>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</si>
  <si>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</si>
  <si>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</si>
  <si>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</si>
  <si>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</si>
  <si>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</si>
  <si>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</si>
  <si>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</si>
  <si>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</si>
  <si>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</si>
  <si>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</si>
  <si>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</si>
  <si>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</si>
  <si>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</si>
  <si>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</si>
  <si>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</si>
  <si>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</si>
  <si>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</si>
  <si>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</si>
  <si>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</si>
  <si>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</si>
  <si>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</si>
  <si>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</si>
  <si>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</si>
  <si>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</si>
  <si>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</si>
  <si>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</si>
  <si>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</si>
  <si>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</si>
  <si>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</si>
  <si>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</si>
  <si>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</si>
  <si>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</si>
  <si>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</si>
  <si>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</si>
  <si>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</si>
  <si>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</si>
  <si>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</si>
  <si>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</si>
  <si>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</si>
  <si>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</si>
  <si>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</si>
  <si>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</si>
  <si>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</si>
  <si>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</si>
  <si>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</si>
  <si>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</si>
  <si>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</si>
  <si>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</si>
  <si>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</si>
  <si>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</si>
  <si>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</si>
  <si>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</si>
  <si>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</si>
  <si>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</si>
  <si>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</si>
  <si>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</si>
  <si>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</si>
  <si>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</si>
  <si>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</si>
  <si>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</si>
  <si>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</si>
  <si>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</si>
  <si>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</si>
  <si>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</si>
  <si>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</si>
  <si>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</si>
  <si>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</si>
  <si>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</si>
  <si>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</si>
  <si>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</si>
  <si>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</si>
  <si>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</si>
  <si>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</si>
  <si>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</si>
  <si>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</si>
  <si>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</si>
  <si>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</si>
  <si>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</si>
  <si>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</si>
  <si>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</si>
  <si>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</si>
  <si>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</si>
  <si>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</si>
  <si>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</si>
  <si>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</si>
  <si>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</si>
  <si>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</si>
  <si>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</si>
  <si>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</si>
  <si>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</si>
  <si>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</si>
  <si>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</si>
  <si>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</si>
  <si>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</si>
  <si>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</si>
  <si>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</si>
  <si>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</si>
  <si>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</si>
  <si>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</si>
  <si>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</si>
  <si>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</si>
  <si>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</si>
  <si>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</si>
  <si>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</si>
  <si>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</si>
  <si>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</si>
  <si>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</si>
  <si>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</si>
  <si>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</si>
  <si>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</si>
  <si>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</si>
  <si>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</si>
  <si>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</si>
  <si>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</si>
  <si>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</si>
  <si>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</si>
  <si>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</si>
  <si>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</si>
  <si>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</si>
  <si>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</si>
  <si>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</si>
  <si>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</si>
  <si>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</si>
  <si>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</si>
  <si>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</si>
  <si>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</si>
  <si>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</si>
  <si>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</si>
  <si>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</si>
  <si>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</si>
  <si>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</si>
  <si>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</si>
  <si>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</si>
  <si>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</si>
  <si>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</si>
  <si>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</si>
  <si>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</si>
  <si>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</si>
  <si>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</si>
  <si>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</si>
  <si>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</si>
  <si>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</si>
  <si>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</si>
  <si>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</si>
  <si>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</si>
  <si>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</si>
  <si>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</si>
  <si>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</si>
  <si>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</si>
  <si>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</si>
  <si>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</si>
  <si>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</si>
  <si>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</si>
  <si>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</si>
  <si>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</si>
  <si>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</si>
  <si>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</si>
  <si>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</si>
  <si>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</si>
  <si>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</si>
  <si>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</si>
  <si>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</si>
  <si>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</si>
  <si>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</si>
  <si>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</si>
  <si>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</si>
  <si>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</si>
  <si>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</si>
  <si>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</si>
  <si>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</si>
  <si>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</si>
  <si>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</si>
  <si>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</si>
  <si>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</si>
  <si>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</si>
  <si>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</si>
  <si>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</si>
  <si>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</si>
  <si>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</si>
  <si>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</si>
  <si>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</si>
  <si>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</si>
  <si>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</si>
  <si>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</si>
  <si>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</si>
  <si>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</si>
  <si>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</si>
  <si>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</si>
  <si>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</si>
  <si>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</si>
  <si>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</si>
  <si>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</si>
  <si>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</si>
  <si>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</si>
  <si>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</si>
  <si>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</si>
  <si>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</si>
  <si>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</si>
  <si>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</si>
  <si>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</si>
  <si>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</si>
  <si>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</si>
  <si>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</si>
  <si>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</si>
  <si>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</si>
  <si>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</si>
  <si>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</si>
  <si>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</si>
  <si>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</si>
  <si>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</si>
  <si>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</si>
  <si>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</si>
  <si>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</si>
  <si>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</si>
  <si>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</si>
  <si>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</si>
  <si>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</si>
  <si>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</si>
  <si>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</si>
  <si>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</si>
  <si>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</si>
  <si>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</si>
  <si>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</si>
  <si>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</si>
  <si>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</si>
  <si>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</si>
  <si>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</si>
  <si>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</si>
  <si>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</si>
  <si>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</si>
  <si>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</si>
  <si>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</si>
  <si>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</si>
  <si>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</si>
  <si>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</si>
  <si>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</si>
  <si>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</si>
  <si>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</si>
  <si>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</si>
  <si>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</si>
  <si>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</si>
  <si>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</si>
  <si>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</si>
  <si>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</si>
  <si>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</si>
  <si>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</si>
  <si>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</si>
  <si>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</si>
  <si>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</si>
  <si>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</si>
  <si>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</si>
  <si>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</si>
  <si>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</si>
  <si>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</si>
  <si>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</si>
  <si>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</si>
  <si>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</si>
  <si>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</si>
  <si>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</si>
  <si>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</si>
  <si>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</si>
  <si>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</si>
  <si>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</si>
  <si>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</si>
  <si>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</si>
  <si>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</si>
  <si>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</si>
  <si>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</si>
  <si>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</si>
  <si>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</si>
  <si>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</si>
  <si>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</si>
  <si>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</si>
  <si>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</si>
  <si>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</si>
  <si>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</si>
  <si>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</si>
  <si>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</si>
  <si>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</si>
  <si>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</si>
  <si>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</si>
  <si>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</si>
  <si>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</si>
  <si>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</si>
  <si>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</si>
  <si>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</si>
  <si>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</si>
  <si>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</si>
  <si>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</si>
  <si>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</si>
  <si>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</si>
  <si>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</si>
  <si>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</si>
  <si>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</si>
  <si>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</si>
  <si>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</si>
  <si>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</si>
  <si>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</si>
  <si>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</si>
  <si>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</si>
  <si>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</si>
  <si>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</si>
  <si>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</si>
  <si>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</si>
  <si>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</si>
  <si>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</si>
  <si>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</si>
  <si>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</si>
  <si>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</si>
  <si>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</si>
  <si>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</si>
  <si>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</si>
  <si>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</si>
  <si>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</si>
  <si>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</si>
  <si>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</si>
  <si>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</si>
  <si>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</si>
  <si>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</si>
  <si>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</si>
  <si>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</si>
  <si>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</si>
  <si>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</si>
  <si>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</si>
  <si>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</si>
  <si>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</si>
  <si>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</si>
  <si>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</si>
  <si>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</si>
  <si>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</si>
  <si>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</si>
  <si>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</si>
  <si>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</si>
  <si>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</si>
  <si>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</si>
  <si>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</si>
  <si>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</si>
  <si>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</si>
  <si>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</si>
  <si>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</si>
  <si>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</si>
  <si>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</si>
  <si>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</si>
  <si>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</si>
  <si>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</si>
  <si>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</si>
  <si>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</si>
  <si>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</si>
  <si>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</si>
  <si>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</si>
  <si>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</si>
  <si>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</si>
  <si>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</si>
  <si>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</si>
  <si>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</si>
  <si>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</si>
  <si>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</si>
  <si>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</si>
  <si>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</si>
  <si>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</si>
  <si>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</si>
  <si>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</si>
  <si>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</si>
  <si>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</si>
  <si>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</si>
  <si>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</si>
  <si>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</si>
  <si>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</si>
  <si>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</si>
  <si>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</si>
  <si>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</si>
  <si>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</si>
  <si>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</si>
  <si>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</si>
  <si>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</si>
  <si>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</si>
  <si>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</si>
  <si>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</si>
  <si>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</si>
  <si>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</si>
  <si>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</si>
  <si>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</si>
  <si>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</si>
  <si>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</si>
  <si>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</si>
  <si>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</si>
  <si>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</si>
  <si>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</si>
  <si>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</si>
  <si>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</si>
  <si>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</si>
  <si>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</si>
  <si>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</si>
  <si>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</si>
  <si>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</si>
  <si>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</si>
  <si>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</si>
  <si>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</si>
  <si>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</si>
  <si>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</si>
  <si>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</si>
  <si>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</si>
  <si>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</si>
  <si>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</si>
  <si>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</si>
  <si>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</si>
  <si>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</si>
  <si>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</si>
  <si>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</si>
  <si>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</si>
  <si>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</si>
  <si>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</si>
  <si>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</si>
  <si>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</si>
  <si>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</si>
  <si>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</si>
  <si>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</si>
  <si>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</si>
  <si>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</si>
  <si>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</si>
  <si>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</si>
  <si>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</si>
  <si>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</si>
  <si>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</si>
  <si>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</si>
  <si>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</si>
  <si>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</si>
  <si>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</si>
  <si>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</si>
  <si>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</si>
  <si>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</si>
  <si>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</si>
  <si>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</si>
  <si>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</si>
  <si>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</si>
  <si>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</si>
  <si>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</si>
  <si>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</si>
  <si>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</si>
  <si>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</si>
  <si>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</si>
  <si>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</si>
  <si>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</si>
  <si>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</si>
  <si>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</si>
  <si>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</si>
  <si>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</si>
  <si>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</si>
  <si>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</si>
  <si>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</si>
  <si>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</si>
  <si>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</si>
  <si>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</si>
  <si>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</si>
  <si>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</si>
  <si>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</si>
  <si>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</si>
  <si>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</si>
  <si>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</si>
  <si>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</si>
  <si>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</si>
  <si>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</si>
  <si>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</si>
  <si>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</si>
  <si>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</si>
  <si>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</si>
  <si>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</si>
  <si>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</si>
  <si>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</si>
  <si>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</si>
  <si>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</si>
  <si>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</si>
  <si>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</si>
  <si>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</si>
  <si>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</si>
  <si>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</si>
  <si>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</si>
  <si>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</si>
  <si>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</si>
  <si>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</si>
  <si>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</si>
  <si>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</si>
  <si>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</si>
  <si>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</si>
  <si>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</si>
  <si>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</si>
  <si>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</si>
  <si>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</si>
  <si>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</si>
  <si>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</si>
  <si>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</si>
  <si>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</si>
  <si>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</si>
  <si>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</si>
  <si>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</si>
  <si>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</si>
  <si>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</si>
  <si>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</si>
  <si>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</si>
  <si>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</si>
  <si>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</si>
  <si>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</si>
  <si>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</si>
  <si>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</si>
  <si>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</si>
  <si>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</si>
  <si>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</si>
  <si>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</si>
  <si>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</si>
  <si>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</si>
  <si>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</si>
  <si>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</si>
  <si>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</si>
  <si>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</si>
  <si>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</si>
  <si>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</si>
  <si>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</si>
  <si>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</si>
  <si>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</si>
  <si>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</si>
  <si>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</si>
  <si>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</si>
  <si>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</si>
  <si>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</si>
  <si>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</si>
  <si>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</si>
  <si>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</si>
  <si>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</si>
  <si>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</si>
  <si>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</si>
  <si>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</si>
  <si>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</si>
  <si>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</si>
  <si>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</si>
  <si>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</si>
  <si>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</si>
  <si>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</si>
  <si>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</si>
  <si>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</si>
  <si>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</si>
  <si>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</si>
  <si>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</si>
  <si>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</si>
  <si>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</si>
  <si>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</si>
  <si>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</si>
  <si>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</si>
  <si>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</si>
  <si>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</si>
  <si>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</si>
  <si>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</si>
  <si>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</si>
  <si>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</si>
  <si>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</si>
  <si>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</si>
  <si>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</si>
  <si>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</si>
  <si>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</si>
  <si>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</si>
  <si>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</si>
  <si>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</si>
  <si>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</si>
  <si>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</si>
  <si>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</si>
  <si>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</si>
  <si>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</si>
  <si>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</si>
  <si>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</si>
  <si>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</si>
  <si>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</si>
  <si>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</si>
  <si>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</si>
  <si>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</si>
  <si>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</si>
  <si>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</si>
  <si>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</si>
  <si>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</si>
  <si>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</si>
  <si>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</si>
  <si>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</si>
  <si>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</si>
  <si>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</si>
  <si>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</si>
  <si>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</si>
  <si>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</si>
  <si>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</si>
  <si>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</si>
  <si>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</si>
  <si>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</si>
  <si>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</si>
  <si>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</si>
  <si>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</si>
  <si>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</si>
  <si>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</si>
  <si>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</si>
  <si>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</si>
  <si>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</si>
  <si>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</si>
  <si>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</si>
  <si>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</si>
  <si>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</si>
  <si>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</si>
  <si>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</si>
  <si>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</si>
  <si>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</si>
  <si>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</si>
  <si>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</si>
  <si>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</si>
  <si>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</si>
  <si>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</si>
  <si>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</si>
  <si>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</si>
  <si>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</si>
  <si>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</si>
  <si>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</si>
  <si>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</si>
  <si>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</si>
  <si>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</si>
  <si>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</si>
  <si>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</si>
  <si>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</si>
  <si>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</si>
  <si>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</si>
  <si>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</si>
  <si>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</si>
  <si>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</si>
  <si>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</si>
  <si>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</si>
  <si>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</si>
  <si>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</si>
  <si>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</si>
  <si>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</si>
  <si>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</si>
  <si>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</si>
  <si>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</si>
  <si>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</si>
  <si>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</si>
  <si>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</si>
  <si>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</si>
  <si>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</si>
  <si>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</si>
  <si>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</si>
  <si>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</si>
  <si>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</si>
  <si>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</si>
  <si>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</si>
  <si>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</si>
  <si>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</si>
  <si>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</si>
  <si>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</si>
  <si>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</si>
  <si>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</si>
  <si>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</si>
  <si>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</si>
  <si>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</si>
  <si>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</si>
  <si>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</si>
  <si>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</si>
  <si>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</si>
  <si>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</si>
  <si>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</si>
  <si>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</si>
  <si>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</si>
  <si>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</si>
  <si>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</si>
  <si>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</si>
  <si>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</si>
  <si>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</si>
  <si>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</si>
  <si>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</si>
  <si>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</si>
  <si>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</si>
  <si>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</si>
  <si>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</si>
  <si>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</si>
  <si>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</si>
  <si>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</si>
  <si>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</si>
  <si>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</si>
  <si>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</si>
  <si>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</si>
  <si>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</si>
  <si>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</si>
  <si>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</si>
  <si>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</si>
  <si>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</si>
  <si>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</si>
  <si>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</si>
  <si>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</si>
  <si>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</si>
  <si>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</si>
  <si>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</si>
  <si>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</si>
  <si>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</si>
  <si>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</si>
  <si>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</si>
  <si>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</si>
  <si>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</si>
  <si>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</si>
  <si>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</si>
  <si>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</si>
  <si>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</si>
  <si>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</si>
  <si>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</si>
  <si>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</si>
  <si>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</si>
  <si>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</si>
  <si>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</si>
  <si>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</si>
  <si>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</si>
  <si>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</si>
  <si>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</si>
  <si>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</si>
  <si>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</si>
  <si>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</si>
  <si>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</si>
  <si>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</si>
  <si>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</si>
  <si>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</si>
  <si>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</si>
  <si>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</si>
  <si>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</si>
  <si>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</si>
  <si>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</si>
  <si>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</si>
  <si>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</si>
  <si>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</si>
  <si>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</si>
  <si>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</si>
  <si>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</si>
  <si>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</si>
  <si>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</si>
  <si>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</si>
  <si>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</si>
  <si>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</si>
  <si>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</si>
  <si>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</si>
  <si>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</si>
  <si>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</si>
  <si>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</si>
  <si>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</si>
  <si>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</si>
  <si>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</si>
  <si>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</si>
  <si>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</si>
  <si>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</si>
  <si>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</si>
  <si>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</si>
  <si>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</si>
  <si>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</si>
  <si>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</si>
  <si>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</si>
  <si>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</si>
  <si>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</si>
  <si>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</si>
  <si>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</si>
  <si>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</si>
  <si>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</si>
  <si>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</si>
  <si>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</si>
  <si>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</si>
  <si>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</si>
  <si>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</si>
  <si>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</si>
  <si>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</si>
  <si>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</si>
  <si>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</si>
  <si>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</si>
  <si>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</si>
  <si>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</si>
  <si>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</si>
  <si>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</si>
  <si>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</si>
  <si>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</si>
  <si>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</si>
  <si>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</si>
  <si>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</si>
  <si>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</si>
  <si>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</si>
  <si>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</si>
  <si>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</si>
  <si>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</si>
  <si>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</si>
  <si>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</si>
  <si>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</si>
  <si>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</si>
  <si>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</si>
  <si>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</si>
  <si>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</si>
  <si>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</si>
  <si>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</si>
  <si>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</si>
  <si>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</si>
  <si>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</si>
  <si>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</si>
  <si>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</si>
  <si>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</si>
  <si>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</si>
  <si>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</si>
  <si>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</si>
  <si>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</si>
  <si>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</si>
  <si>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</si>
  <si>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</si>
  <si>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</si>
  <si>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</si>
  <si>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</si>
  <si>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</si>
  <si>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</si>
  <si>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</si>
  <si>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</si>
  <si>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</si>
  <si>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</si>
  <si>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</si>
  <si>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</si>
  <si>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</si>
  <si>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</si>
  <si>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</si>
  <si>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</si>
  <si>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</si>
  <si>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</si>
  <si>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</si>
  <si>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</si>
  <si>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</si>
  <si>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</si>
  <si>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</si>
  <si>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</si>
  <si>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</si>
  <si>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</si>
  <si>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</si>
  <si>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</si>
  <si>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</si>
  <si>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</si>
  <si>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</si>
  <si>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</si>
  <si>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</si>
  <si>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</si>
  <si>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</si>
  <si>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</si>
  <si>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</si>
  <si>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</si>
  <si>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</si>
  <si>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</si>
  <si>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</si>
  <si>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</si>
  <si>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</si>
  <si>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</si>
  <si>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</si>
  <si>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</si>
  <si>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</si>
  <si>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</si>
  <si>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</si>
  <si>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</si>
  <si>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</si>
  <si>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</si>
  <si>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</si>
  <si>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</si>
  <si>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</si>
  <si>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</si>
  <si>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</si>
  <si>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</si>
  <si>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</si>
  <si>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</si>
  <si>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</si>
  <si>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</si>
  <si>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</si>
  <si>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</si>
  <si>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</si>
  <si>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</si>
  <si>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</si>
  <si>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</si>
  <si>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</si>
  <si>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</si>
  <si>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</si>
  <si>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</si>
  <si>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</si>
  <si>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</si>
  <si>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</si>
  <si>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</si>
  <si>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</si>
  <si>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</si>
  <si>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</si>
  <si>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</si>
  <si>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</si>
  <si>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</si>
  <si>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</si>
  <si>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</si>
  <si>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</si>
  <si>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</si>
  <si>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</si>
  <si>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</si>
  <si>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</si>
  <si>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</si>
  <si>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</si>
  <si>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</si>
  <si>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</si>
  <si>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</si>
  <si>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</si>
  <si>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</si>
  <si>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</si>
  <si>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</si>
  <si>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</si>
  <si>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</si>
  <si>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</si>
  <si>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</si>
  <si>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</si>
  <si>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</si>
  <si>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</si>
  <si>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</si>
  <si>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</si>
  <si>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</si>
  <si>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</si>
  <si>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</si>
  <si>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</si>
  <si>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</si>
  <si>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</si>
  <si>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</si>
  <si>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</si>
  <si>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</si>
  <si>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</si>
  <si>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</si>
  <si>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</si>
  <si>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</si>
  <si>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</si>
  <si>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</si>
  <si>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</si>
  <si>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</si>
  <si>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</si>
  <si>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</si>
  <si>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</si>
  <si>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</si>
  <si>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</si>
  <si>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</si>
  <si>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</si>
  <si>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</si>
  <si>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</si>
  <si>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</si>
  <si>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</si>
  <si>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</si>
  <si>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</si>
  <si>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</si>
  <si>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</si>
  <si>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</si>
  <si>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</si>
  <si>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</si>
  <si>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</si>
  <si>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</si>
  <si>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</si>
  <si>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</si>
  <si>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</si>
  <si>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</si>
  <si>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</si>
  <si>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</si>
  <si>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</si>
  <si>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</si>
  <si>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</si>
  <si>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</si>
  <si>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</si>
  <si>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</si>
  <si>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</si>
  <si>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</si>
  <si>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</si>
  <si>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</si>
  <si>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</si>
  <si>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</si>
  <si>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</si>
  <si>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</si>
  <si>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</si>
  <si>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</si>
  <si>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</si>
  <si>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</si>
  <si>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</si>
  <si>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</si>
  <si>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</si>
  <si>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</si>
  <si>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</si>
  <si>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</si>
  <si>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</si>
  <si>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</si>
  <si>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</si>
  <si>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</si>
  <si>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</si>
  <si>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</si>
  <si>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</si>
  <si>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</si>
  <si>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</si>
  <si>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</si>
  <si>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</si>
  <si>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</si>
  <si>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</si>
  <si>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</si>
  <si>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</si>
  <si>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</si>
  <si>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</si>
  <si>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</si>
  <si>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</si>
  <si>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</si>
  <si>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</si>
  <si>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</si>
  <si>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</si>
  <si>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</si>
  <si>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</si>
  <si>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</si>
  <si>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</si>
  <si>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</si>
  <si>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</si>
  <si>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</si>
  <si>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</si>
  <si>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</si>
  <si>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</si>
  <si>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</si>
  <si>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</si>
  <si>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</si>
  <si>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</si>
  <si>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</si>
  <si>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</si>
  <si>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</si>
  <si>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</si>
  <si>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</si>
  <si>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</si>
  <si>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</si>
  <si>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</si>
  <si>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</si>
  <si>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</si>
  <si>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</si>
  <si>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</si>
  <si>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</si>
  <si>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</si>
  <si>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</si>
  <si>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</si>
  <si>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</si>
  <si>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</si>
  <si>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</si>
  <si>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</si>
  <si>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</si>
  <si>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</si>
  <si>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</si>
  <si>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</si>
  <si>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</si>
  <si>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</si>
  <si>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</si>
  <si>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</si>
  <si>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</si>
  <si>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</si>
  <si>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</si>
  <si>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</si>
  <si>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</si>
  <si>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</si>
  <si>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</si>
  <si>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</si>
  <si>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</si>
  <si>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</si>
  <si>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</si>
  <si>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</si>
  <si>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</si>
  <si>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</si>
  <si>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</si>
  <si>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</si>
  <si>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</si>
  <si>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</si>
  <si>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</si>
  <si>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</si>
  <si>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</si>
  <si>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</si>
  <si>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</si>
  <si>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</si>
  <si>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</si>
  <si>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</si>
  <si>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</si>
  <si>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</si>
  <si>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</si>
  <si>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</si>
  <si>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</si>
  <si>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</si>
  <si>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</si>
  <si>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</si>
  <si>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</si>
  <si>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</si>
  <si>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</si>
  <si>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</si>
  <si>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</si>
  <si>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</si>
  <si>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</si>
  <si>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</si>
  <si>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</si>
  <si>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</si>
  <si>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</si>
  <si>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</si>
  <si>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</si>
  <si>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</si>
  <si>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</si>
  <si>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</si>
  <si>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</si>
  <si>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</si>
  <si>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</si>
  <si>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</si>
  <si>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</si>
  <si>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</si>
  <si>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</si>
  <si>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</si>
  <si>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</si>
  <si>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</si>
  <si>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</si>
  <si>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</si>
  <si>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</si>
  <si>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</si>
  <si>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</si>
  <si>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</si>
  <si>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</si>
  <si>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</si>
  <si>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</si>
  <si>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</si>
  <si>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</si>
  <si>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</si>
  <si>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</si>
  <si>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</si>
  <si>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</si>
  <si>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</si>
  <si>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</si>
  <si>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</si>
  <si>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</si>
  <si>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</si>
  <si>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</si>
  <si>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</si>
  <si>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</si>
  <si>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</si>
  <si>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</si>
  <si>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</si>
  <si>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</si>
  <si>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</si>
  <si>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</si>
  <si>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</si>
  <si>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</si>
  <si>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</si>
  <si>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</si>
  <si>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</si>
  <si>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</si>
  <si>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</si>
  <si>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</si>
  <si>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</si>
  <si>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</si>
  <si>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</si>
  <si>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</si>
  <si>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</si>
  <si>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</si>
  <si>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</si>
  <si>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</si>
  <si>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</si>
  <si>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</si>
  <si>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</si>
  <si>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</si>
  <si>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</si>
  <si>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</si>
  <si>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</si>
  <si>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</si>
  <si>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</si>
  <si>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</si>
  <si>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</si>
  <si>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</si>
  <si>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</si>
  <si>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</si>
  <si>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</si>
  <si>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</si>
  <si>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</si>
  <si>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</si>
  <si>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</si>
  <si>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</si>
  <si>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</si>
  <si>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</si>
  <si>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</si>
  <si>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</si>
  <si>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</si>
  <si>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</si>
  <si>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</si>
  <si>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</si>
  <si>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</si>
  <si>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</si>
  <si>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</si>
  <si>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</si>
  <si>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</si>
  <si>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</si>
  <si>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</si>
  <si>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</si>
  <si>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</si>
  <si>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</si>
  <si>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</si>
  <si>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</si>
  <si>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</si>
  <si>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</si>
  <si>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</si>
  <si>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</si>
  <si>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</si>
  <si>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</si>
  <si>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</si>
  <si>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</si>
  <si>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</si>
  <si>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</si>
  <si>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</si>
  <si>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</si>
  <si>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</si>
  <si>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</si>
  <si>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</si>
  <si>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</si>
  <si>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</si>
  <si>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</si>
  <si>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</si>
  <si>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</si>
  <si>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</si>
  <si>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</si>
  <si>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</si>
  <si>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</si>
  <si>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</si>
  <si>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</si>
  <si>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</si>
  <si>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</si>
  <si>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</si>
  <si>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</si>
  <si>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</si>
  <si>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</si>
  <si>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</si>
  <si>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</si>
  <si>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</si>
  <si>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</si>
  <si>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</si>
  <si>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</si>
  <si>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</si>
  <si>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</si>
  <si>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</si>
  <si>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</si>
  <si>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</si>
  <si>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</si>
  <si>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</si>
  <si>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</si>
  <si>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</si>
  <si>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</si>
  <si>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</si>
  <si>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</si>
  <si>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</si>
  <si>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</si>
  <si>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</si>
  <si>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</si>
  <si>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</si>
  <si>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</si>
  <si>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</si>
  <si>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</si>
  <si>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</si>
  <si>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</si>
  <si>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</si>
  <si>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</si>
  <si>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</si>
  <si>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</si>
  <si>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</si>
  <si>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</si>
  <si>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</si>
  <si>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</si>
  <si>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</si>
  <si>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</si>
  <si>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</si>
  <si>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</si>
  <si>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</si>
  <si>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</si>
  <si>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</si>
  <si>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</si>
  <si>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</si>
  <si>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</si>
  <si>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</si>
  <si>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</si>
  <si>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</si>
  <si>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</si>
  <si>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</si>
  <si>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</si>
  <si>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</si>
  <si>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</si>
  <si>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</si>
  <si>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</si>
  <si>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</si>
  <si>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</si>
  <si>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</si>
  <si>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</si>
  <si>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</si>
  <si>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</si>
  <si>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</si>
  <si>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</si>
  <si>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</si>
  <si>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</si>
  <si>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</si>
  <si>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</si>
  <si>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</si>
  <si>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</si>
  <si>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</si>
  <si>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</si>
  <si>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</si>
  <si>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</si>
  <si>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</si>
  <si>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</si>
  <si>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</si>
  <si>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</si>
  <si>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</si>
  <si>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</si>
  <si>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</si>
  <si>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</si>
  <si>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</si>
  <si>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</si>
  <si>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</si>
  <si>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</si>
  <si>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</si>
  <si>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</si>
  <si>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</si>
  <si>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</si>
  <si>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</si>
  <si>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</si>
  <si>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</si>
  <si>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</si>
  <si>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</si>
  <si>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</si>
  <si>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</si>
  <si>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</si>
  <si>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</si>
  <si>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</si>
  <si>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</si>
  <si>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</si>
  <si>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</si>
  <si>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</si>
  <si>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</si>
  <si>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</si>
  <si>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</si>
  <si>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</si>
  <si>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</si>
  <si>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</si>
  <si>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</si>
  <si>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</si>
  <si>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</si>
  <si>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</si>
  <si>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</si>
  <si>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</si>
  <si>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</si>
  <si>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</si>
  <si>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</si>
  <si>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</si>
  <si>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</si>
  <si>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</si>
  <si>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</si>
  <si>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</si>
  <si>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</si>
  <si>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</si>
  <si>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</si>
  <si>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</si>
  <si>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</si>
  <si>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</si>
  <si>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</si>
  <si>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</si>
  <si>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</si>
  <si>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</si>
  <si>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</si>
  <si>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</si>
  <si>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</si>
  <si>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</si>
  <si>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</si>
  <si>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</si>
  <si>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</si>
  <si>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</si>
  <si>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</si>
  <si>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</si>
  <si>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</si>
  <si>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</si>
  <si>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</si>
  <si>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</si>
  <si>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</si>
  <si>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</si>
  <si>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</si>
  <si>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</si>
  <si>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</si>
  <si>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</si>
  <si>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</si>
  <si>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</si>
  <si>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</si>
  <si>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</si>
  <si>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</si>
  <si>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</si>
  <si>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</si>
  <si>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</si>
  <si>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</si>
  <si>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</si>
  <si>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</si>
  <si>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</si>
  <si>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</si>
  <si>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</si>
  <si>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</si>
  <si>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</si>
  <si>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</si>
  <si>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</si>
  <si>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</si>
  <si>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</si>
  <si>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</si>
  <si>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</si>
  <si>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</si>
  <si>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</si>
  <si>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</si>
  <si>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</si>
  <si>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</si>
  <si>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</si>
  <si>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</si>
  <si>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</si>
  <si>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</si>
  <si>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</si>
  <si>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</si>
  <si>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</si>
  <si>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</si>
  <si>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</si>
  <si>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</si>
  <si>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</si>
  <si>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</si>
  <si>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</si>
  <si>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</si>
  <si>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</si>
  <si>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</si>
  <si>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</si>
  <si>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</si>
  <si>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</si>
  <si>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</si>
  <si>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</si>
  <si>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</si>
  <si>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</si>
  <si>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</si>
  <si>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</si>
  <si>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</si>
  <si>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</si>
  <si>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</si>
  <si>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</si>
  <si>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</si>
  <si>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</si>
  <si>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</si>
  <si>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</si>
  <si>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</si>
  <si>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</si>
  <si>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</si>
  <si>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</si>
  <si>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</si>
  <si>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</si>
  <si>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</si>
  <si>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</si>
  <si>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</si>
  <si>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</si>
  <si>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</si>
  <si>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</si>
  <si>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</si>
  <si>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</si>
  <si>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</si>
  <si>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</si>
  <si>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</si>
  <si>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</si>
  <si>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</si>
  <si>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</si>
  <si>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</si>
  <si>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</si>
  <si>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</si>
  <si>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</si>
  <si>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</si>
  <si>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</si>
  <si>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</si>
  <si>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</si>
  <si>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</si>
  <si>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</si>
  <si>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</si>
  <si>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</si>
  <si>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</si>
  <si>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</si>
  <si>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</si>
  <si>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</si>
  <si>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</si>
  <si>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</si>
  <si>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</si>
  <si>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</si>
  <si>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</si>
  <si>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</si>
  <si>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</si>
  <si>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</si>
  <si>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</si>
  <si>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</si>
  <si>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</si>
  <si>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</si>
  <si>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</si>
  <si>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</si>
  <si>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</si>
  <si>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</si>
  <si>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</si>
  <si>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</si>
  <si>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</si>
  <si>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</si>
  <si>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</si>
  <si>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</si>
  <si>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</si>
  <si>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</si>
  <si>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</si>
  <si>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</si>
  <si>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</si>
  <si>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</si>
  <si>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</si>
  <si>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</si>
  <si>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</si>
  <si>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</si>
  <si>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</si>
  <si>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</si>
  <si>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</si>
  <si>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</si>
  <si>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</si>
  <si>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</si>
  <si>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</si>
  <si>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</si>
  <si>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</si>
  <si>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</si>
  <si>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</si>
  <si>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</si>
  <si>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</si>
  <si>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</si>
  <si>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</si>
  <si>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</si>
  <si>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</si>
  <si>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</si>
  <si>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</si>
  <si>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</si>
  <si>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</si>
  <si>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</si>
  <si>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</si>
  <si>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</si>
  <si>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</si>
  <si>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</si>
  <si>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</si>
  <si>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</si>
  <si>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</si>
  <si>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</si>
  <si>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</si>
  <si>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</si>
  <si>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</si>
  <si>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</si>
  <si>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</si>
  <si>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</si>
  <si>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</si>
  <si>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</si>
  <si>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</si>
  <si>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</si>
  <si>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</si>
  <si>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</si>
  <si>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</si>
  <si>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</si>
  <si>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</si>
  <si>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</si>
  <si>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</si>
  <si>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</si>
  <si>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</si>
  <si>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</si>
  <si>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</si>
  <si>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</si>
  <si>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</si>
  <si>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</si>
  <si>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</si>
  <si>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</si>
  <si>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</si>
  <si>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</si>
  <si>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</si>
  <si>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</si>
  <si>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</si>
  <si>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</si>
  <si>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</si>
  <si>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</si>
  <si>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</si>
  <si>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</si>
  <si>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</si>
  <si>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</si>
  <si>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</si>
  <si>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</si>
  <si>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</si>
  <si>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</si>
  <si>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</si>
  <si>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</si>
  <si>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</si>
  <si>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</si>
  <si>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</si>
  <si>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</si>
  <si>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</si>
  <si>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</si>
  <si>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</si>
  <si>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</si>
  <si>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</si>
  <si>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</si>
  <si>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</si>
  <si>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</si>
  <si>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</si>
  <si>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</si>
  <si>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</si>
  <si>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</si>
  <si>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</si>
  <si>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</si>
  <si>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</si>
  <si>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</si>
  <si>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</si>
  <si>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</si>
  <si>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</si>
  <si>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</si>
  <si>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</si>
  <si>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</si>
  <si>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</si>
  <si>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</si>
  <si>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</si>
  <si>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</si>
  <si>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</si>
  <si>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</si>
  <si>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</si>
  <si>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</si>
  <si>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</si>
  <si>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</si>
  <si>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</si>
  <si>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</si>
  <si>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</si>
  <si>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</si>
  <si>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</si>
  <si>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</si>
  <si>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</si>
  <si>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</si>
  <si>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</si>
  <si>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</si>
  <si>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</si>
  <si>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</si>
  <si>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</si>
  <si>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</si>
  <si>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</si>
  <si>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</si>
  <si>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</si>
  <si>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</si>
  <si>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</si>
  <si>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</si>
  <si>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</si>
  <si>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</si>
  <si>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</si>
  <si>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</si>
  <si>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</si>
  <si>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</si>
  <si>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</si>
  <si>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</si>
  <si>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</si>
  <si>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</si>
  <si>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</si>
  <si>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</si>
  <si>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</si>
  <si>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</si>
  <si>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</si>
  <si>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</si>
  <si>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</si>
  <si>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</si>
  <si>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</si>
  <si>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</si>
  <si>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</si>
  <si>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</si>
  <si>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</si>
  <si>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</si>
  <si>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</si>
  <si>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</si>
  <si>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</si>
  <si>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</si>
  <si>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</si>
  <si>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</si>
  <si>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</si>
  <si>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</si>
  <si>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</si>
  <si>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</si>
  <si>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</si>
  <si>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</si>
  <si>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</si>
  <si>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</si>
  <si>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</si>
  <si>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</si>
  <si>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</si>
  <si>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</si>
  <si>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</si>
  <si>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</si>
  <si>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</si>
  <si>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</si>
  <si>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</si>
  <si>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</si>
  <si>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</si>
  <si>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</si>
  <si>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</si>
  <si>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</si>
  <si>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</si>
  <si>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</si>
  <si>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</si>
  <si>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</si>
  <si>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</si>
  <si>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</si>
  <si>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</si>
  <si>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</si>
  <si>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</si>
  <si>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</si>
  <si>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</si>
  <si>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</si>
  <si>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</si>
  <si>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</si>
  <si>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</si>
  <si>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</si>
  <si>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</si>
  <si>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</si>
  <si>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</si>
  <si>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</si>
  <si>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</si>
  <si>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</si>
  <si>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</si>
  <si>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</si>
  <si>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</si>
  <si>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</si>
  <si>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</si>
  <si>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</si>
  <si>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</si>
  <si>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</si>
  <si>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</si>
  <si>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</si>
  <si>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</si>
  <si>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</si>
  <si>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</si>
  <si>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</si>
  <si>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</si>
  <si>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</si>
  <si>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</si>
  <si>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</si>
  <si>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</si>
  <si>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</si>
  <si>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</si>
  <si>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</si>
  <si>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</si>
  <si>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</si>
  <si>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</si>
  <si>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</si>
  <si>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</si>
  <si>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</si>
  <si>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</si>
  <si>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</si>
  <si>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</si>
  <si>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</si>
  <si>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</si>
  <si>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</si>
  <si>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</si>
  <si>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</si>
  <si>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</si>
  <si>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</si>
  <si>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</si>
  <si>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</si>
  <si>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</si>
  <si>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</si>
  <si>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</si>
  <si>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</si>
  <si>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</si>
  <si>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</si>
  <si>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</si>
  <si>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</si>
  <si>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</si>
  <si>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</si>
  <si>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</si>
  <si>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</si>
  <si>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</si>
  <si>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</si>
  <si>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</si>
  <si>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</si>
  <si>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</si>
  <si>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</si>
  <si>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</si>
  <si>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</si>
  <si>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</si>
  <si>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</si>
  <si>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</si>
  <si>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</si>
  <si>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</si>
  <si>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</si>
  <si>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</si>
  <si>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</si>
  <si>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</si>
  <si>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</si>
  <si>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</si>
  <si>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</si>
  <si>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</si>
  <si>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</si>
  <si>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</si>
  <si>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</si>
  <si>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</si>
  <si>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</si>
  <si>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</si>
  <si>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</si>
  <si>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</si>
  <si>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</si>
  <si>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</si>
  <si>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</si>
  <si>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</si>
  <si>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</si>
  <si>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</si>
  <si>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</si>
  <si>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</si>
  <si>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</si>
  <si>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</si>
  <si>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</si>
  <si>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</si>
  <si>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</si>
  <si>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</si>
  <si>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</si>
  <si>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</si>
  <si>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</si>
  <si>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</si>
  <si>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</si>
  <si>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</si>
  <si>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</si>
  <si>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</si>
  <si>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</si>
  <si>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</si>
  <si>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</si>
  <si>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</si>
  <si>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</si>
  <si>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</si>
  <si>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</si>
  <si>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</si>
  <si>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</si>
  <si>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</si>
  <si>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</si>
  <si>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</si>
  <si>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</si>
  <si>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</si>
  <si>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</si>
  <si>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</si>
  <si>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</si>
  <si>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</si>
  <si>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</si>
  <si>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</si>
  <si>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</si>
  <si>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</si>
  <si>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</si>
  <si>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</si>
  <si>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</si>
  <si>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</si>
  <si>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</si>
  <si>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</si>
  <si>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</si>
  <si>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</si>
  <si>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</si>
  <si>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</si>
  <si>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</si>
  <si>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</si>
  <si>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</si>
  <si>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</si>
  <si>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</si>
  <si>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</si>
  <si>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</si>
  <si>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</si>
  <si>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</si>
  <si>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</si>
  <si>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</si>
  <si>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</si>
  <si>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</si>
  <si>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</si>
  <si>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</si>
  <si>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</si>
  <si>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</si>
  <si>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</si>
  <si>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</si>
  <si>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</si>
  <si>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</si>
  <si>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</si>
  <si>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</si>
  <si>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</si>
  <si>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</si>
  <si>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</si>
  <si>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</si>
  <si>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</si>
  <si>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</si>
  <si>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</si>
  <si>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</si>
  <si>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</si>
  <si>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</si>
  <si>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</si>
  <si>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</si>
  <si>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</si>
  <si>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</si>
  <si>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</si>
  <si>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</si>
  <si>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</si>
  <si>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</si>
  <si>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</si>
  <si>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</si>
  <si>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</si>
  <si>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</si>
  <si>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</si>
  <si>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</si>
  <si>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</si>
  <si>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</si>
  <si>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</si>
  <si>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</si>
  <si>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</si>
  <si>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</si>
  <si>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</si>
  <si>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</si>
  <si>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</si>
  <si>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</si>
  <si>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</si>
  <si>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</si>
  <si>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</si>
  <si>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</si>
  <si>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</si>
  <si>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</si>
  <si>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</si>
  <si>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</si>
  <si>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</si>
  <si>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</si>
  <si>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</si>
  <si>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</si>
  <si>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</si>
  <si>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</si>
  <si>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</si>
  <si>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</si>
  <si>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</si>
  <si>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</si>
  <si>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</si>
  <si>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</si>
  <si>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</si>
  <si>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</si>
  <si>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</si>
  <si>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</si>
  <si>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</si>
  <si>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</si>
  <si>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</si>
  <si>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</si>
  <si>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</si>
  <si>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</si>
  <si>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</si>
  <si>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</si>
  <si>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</si>
  <si>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</si>
  <si>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</si>
  <si>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</si>
  <si>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</si>
  <si>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</si>
  <si>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</si>
  <si>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</si>
  <si>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</si>
  <si>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</si>
  <si>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</si>
  <si>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</si>
  <si>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</si>
  <si>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</si>
  <si>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</si>
  <si>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</si>
  <si>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</si>
  <si>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</si>
  <si>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</si>
  <si>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</si>
  <si>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</si>
  <si>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</si>
  <si>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</si>
  <si>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</si>
  <si>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</si>
  <si>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</si>
  <si>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</si>
  <si>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</si>
  <si>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</si>
  <si>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</si>
  <si>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</si>
  <si>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</si>
  <si>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</si>
  <si>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</si>
  <si>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</si>
  <si>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</si>
  <si>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</si>
  <si>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</si>
  <si>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</si>
  <si>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</si>
  <si>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</si>
  <si>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</si>
  <si>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</si>
  <si>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</si>
  <si>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</si>
  <si>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</si>
  <si>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</si>
  <si>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</si>
  <si>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</si>
  <si>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</si>
  <si>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</si>
  <si>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</si>
  <si>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</si>
  <si>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</si>
  <si>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</si>
  <si>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</si>
  <si>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</si>
  <si>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</si>
  <si>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</si>
  <si>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</si>
  <si>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</si>
  <si>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</si>
  <si>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</si>
  <si>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</si>
  <si>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</si>
  <si>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</si>
  <si>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</si>
  <si>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</si>
  <si>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</si>
  <si>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</si>
  <si>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</si>
  <si>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</si>
  <si>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</si>
  <si>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</si>
  <si>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</si>
  <si>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</si>
  <si>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</si>
  <si>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</si>
  <si>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</si>
  <si>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</si>
  <si>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</si>
  <si>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</si>
  <si>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</si>
  <si>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</si>
  <si>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</si>
  <si>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</si>
  <si>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</si>
  <si>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</si>
  <si>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</si>
  <si>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</si>
  <si>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</si>
  <si>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</si>
  <si>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</si>
  <si>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</si>
  <si>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</si>
  <si>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</si>
  <si>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</si>
  <si>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</si>
  <si>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</si>
  <si>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</si>
  <si>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</si>
  <si>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</si>
  <si>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</si>
  <si>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</si>
  <si>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</si>
  <si>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</si>
  <si>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</si>
  <si>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</si>
  <si>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</si>
  <si>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</si>
  <si>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</si>
  <si>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</si>
  <si>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</si>
  <si>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</si>
  <si>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</si>
  <si>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</si>
  <si>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</si>
  <si>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</si>
  <si>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</si>
  <si>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</si>
  <si>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</si>
  <si>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</si>
  <si>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</si>
  <si>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</si>
  <si>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</si>
  <si>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</si>
  <si>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</si>
  <si>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</si>
  <si>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</si>
  <si>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</si>
  <si>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</si>
  <si>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</si>
  <si>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</si>
  <si>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</si>
  <si>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</si>
  <si>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</si>
  <si>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</si>
  <si>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</si>
  <si>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</si>
  <si>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</si>
  <si>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</si>
  <si>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</si>
  <si>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</si>
  <si>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</si>
  <si>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</si>
  <si>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</si>
  <si>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</si>
  <si>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</si>
  <si>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</si>
  <si>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</si>
  <si>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</si>
  <si>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</si>
  <si>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</si>
  <si>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</si>
  <si>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</si>
  <si>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</si>
  <si>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</si>
  <si>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</si>
  <si>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</si>
  <si>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</si>
  <si>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</si>
  <si>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</si>
  <si>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</si>
  <si>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</si>
  <si>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</si>
  <si>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</si>
  <si>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</si>
  <si>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</si>
  <si>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</si>
  <si>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</si>
  <si>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</si>
  <si>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</si>
  <si>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</si>
  <si>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</si>
  <si>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</si>
  <si>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</si>
  <si>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</si>
  <si>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</si>
  <si>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</si>
  <si>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</si>
  <si>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</si>
  <si>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</si>
  <si>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</si>
  <si>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</si>
  <si>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</si>
  <si>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</si>
  <si>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</si>
  <si>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</si>
  <si>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</si>
  <si>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</si>
  <si>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</si>
  <si>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</si>
  <si>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</si>
  <si>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</si>
  <si>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</si>
  <si>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</si>
  <si>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</si>
  <si>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</si>
  <si>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</si>
  <si>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</si>
  <si>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</si>
  <si>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</si>
  <si>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</si>
  <si>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</si>
  <si>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</si>
  <si>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</si>
  <si>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</si>
  <si>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</si>
  <si>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</si>
  <si>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</si>
  <si>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</si>
  <si>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</si>
  <si>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</si>
  <si>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</si>
  <si>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</si>
  <si>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</si>
  <si>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</si>
  <si>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</si>
  <si>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</si>
  <si>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</si>
  <si>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</si>
  <si>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</si>
  <si>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</si>
  <si>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</si>
  <si>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</si>
  <si>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</si>
  <si>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</si>
  <si>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</si>
  <si>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</si>
  <si>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</si>
  <si>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</si>
  <si>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</si>
  <si>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</si>
  <si>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</si>
  <si>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</si>
  <si>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</si>
  <si>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</si>
  <si>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</si>
  <si>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</si>
  <si>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</si>
  <si>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</si>
  <si>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</si>
  <si>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</si>
  <si>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</si>
  <si>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</si>
  <si>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</si>
  <si>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</si>
  <si>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</si>
  <si>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</si>
  <si>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</si>
  <si>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</si>
  <si>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</si>
  <si>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</si>
  <si>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</si>
  <si>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</si>
  <si>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</si>
  <si>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</si>
  <si>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</si>
  <si>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</si>
  <si>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</si>
  <si>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</si>
  <si>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</si>
  <si>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</si>
  <si>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</si>
  <si>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</si>
  <si>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</si>
  <si>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</si>
  <si>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</si>
  <si>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</si>
  <si>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</si>
  <si>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</si>
  <si>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</si>
  <si>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</si>
  <si>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</si>
  <si>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</si>
  <si>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</si>
  <si>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</si>
  <si>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</si>
  <si>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</si>
  <si>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</si>
  <si>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</si>
  <si>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</si>
  <si>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</si>
  <si>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</si>
  <si>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</si>
  <si>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</si>
  <si>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</si>
  <si>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</si>
  <si>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</si>
  <si>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</si>
  <si>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</si>
  <si>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</si>
  <si>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</si>
  <si>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</si>
  <si>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</si>
  <si>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</si>
  <si>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</si>
  <si>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</si>
  <si>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</si>
  <si>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</si>
  <si>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</si>
  <si>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</si>
  <si>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</si>
  <si>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</si>
  <si>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</si>
  <si>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</si>
  <si>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</si>
  <si>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</si>
  <si>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</si>
  <si>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</si>
  <si>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</si>
  <si>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</si>
  <si>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</si>
  <si>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</si>
  <si>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</si>
  <si>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</si>
  <si>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</si>
  <si>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</si>
  <si>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</si>
  <si>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</si>
  <si>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</si>
  <si>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</si>
  <si>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</si>
  <si>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</si>
  <si>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</si>
  <si>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</si>
  <si>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</si>
  <si>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</si>
  <si>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</si>
  <si>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</si>
  <si>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</si>
  <si>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</si>
  <si>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</si>
  <si>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</si>
  <si>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</si>
  <si>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</si>
  <si>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</si>
  <si>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</si>
  <si>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</si>
  <si>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</si>
  <si>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</si>
  <si>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</si>
  <si>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</si>
  <si>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</si>
  <si>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</si>
  <si>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</si>
  <si>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</si>
  <si>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</si>
  <si>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</si>
  <si>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</si>
  <si>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</si>
  <si>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</si>
  <si>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</si>
  <si>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</si>
  <si>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</si>
  <si>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</si>
  <si>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</si>
  <si>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</si>
  <si>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</si>
  <si>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</si>
  <si>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</si>
  <si>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</si>
  <si>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</si>
  <si>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</si>
  <si>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</si>
  <si>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</si>
  <si>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</si>
  <si>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</si>
  <si>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</si>
  <si>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</si>
  <si>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</si>
  <si>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</si>
  <si>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</si>
  <si>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</si>
  <si>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</si>
  <si>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</si>
  <si>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</si>
  <si>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</si>
  <si>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</si>
  <si>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</si>
  <si>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</si>
  <si>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</si>
  <si>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</si>
  <si>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</si>
  <si>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</si>
  <si>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</si>
  <si>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</si>
  <si>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</si>
  <si>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</si>
  <si>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</si>
  <si>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</si>
  <si>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</si>
  <si>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</si>
  <si>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</si>
  <si>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</si>
  <si>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</si>
  <si>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</si>
  <si>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</si>
  <si>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</si>
  <si>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</si>
  <si>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</si>
  <si>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</si>
  <si>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</si>
  <si>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</si>
  <si>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</si>
  <si>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</si>
  <si>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</si>
  <si>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</si>
  <si>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</si>
  <si>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</si>
  <si>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</si>
  <si>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</si>
  <si>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</si>
  <si>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</si>
  <si>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</si>
  <si>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</si>
  <si>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</si>
  <si>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</si>
  <si>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</si>
  <si>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</si>
  <si>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</si>
  <si>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</si>
  <si>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</si>
  <si>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</si>
  <si>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</si>
  <si>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</si>
  <si>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</si>
  <si>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</si>
  <si>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</si>
  <si>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</si>
  <si>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</si>
  <si>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</si>
  <si>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</si>
  <si>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</si>
  <si>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</si>
  <si>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</si>
  <si>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</si>
  <si>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</si>
  <si>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</si>
  <si>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</si>
  <si>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</si>
  <si>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</si>
  <si>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</si>
  <si>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</si>
  <si>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</si>
  <si>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</si>
  <si>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</si>
  <si>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</si>
  <si>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</si>
  <si>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</si>
  <si>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</si>
  <si>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</si>
  <si>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</si>
  <si>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</si>
  <si>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</si>
  <si>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</si>
  <si>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</si>
  <si>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</si>
  <si>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</si>
  <si>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</si>
  <si>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</si>
  <si>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</si>
  <si>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</si>
  <si>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</si>
  <si>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</si>
  <si>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</si>
  <si>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</si>
  <si>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</si>
  <si>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</si>
  <si>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</si>
  <si>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</si>
  <si>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</si>
  <si>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</si>
  <si>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</si>
  <si>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</si>
  <si>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</si>
  <si>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</si>
  <si>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</si>
  <si>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</si>
  <si>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</si>
  <si>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</si>
  <si>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</si>
  <si>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</si>
  <si>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</si>
  <si>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</si>
  <si>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</si>
  <si>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</si>
  <si>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</si>
  <si>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</si>
  <si>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</si>
  <si>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</si>
  <si>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</si>
  <si>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</si>
  <si>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</si>
  <si>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</si>
  <si>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</si>
  <si>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</si>
  <si>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</si>
  <si>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</si>
  <si>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</si>
  <si>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</si>
  <si>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</si>
  <si>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</si>
  <si>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</si>
  <si>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</si>
  <si>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</si>
  <si>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</si>
  <si>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</si>
  <si>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</si>
  <si>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</si>
  <si>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</si>
  <si>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</si>
  <si>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</si>
  <si>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</si>
  <si>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</si>
  <si>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</si>
  <si>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</si>
  <si>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</si>
  <si>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</si>
  <si>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</si>
  <si>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</si>
  <si>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</si>
  <si>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</si>
  <si>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</si>
  <si>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</si>
  <si>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</si>
  <si>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</si>
  <si>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</si>
  <si>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</si>
  <si>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</si>
  <si>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</si>
  <si>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</si>
  <si>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</si>
  <si>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</si>
  <si>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</si>
  <si>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</si>
  <si>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</si>
  <si>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</si>
  <si>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</si>
  <si>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</si>
  <si>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</si>
  <si>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</si>
  <si>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</si>
  <si>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</si>
  <si>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</si>
  <si>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</si>
  <si>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</si>
  <si>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</si>
  <si>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</si>
  <si>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</si>
  <si>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</si>
  <si>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</si>
  <si>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</si>
  <si>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</si>
  <si>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</si>
  <si>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</si>
  <si>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</si>
  <si>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</si>
  <si>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</si>
  <si>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</si>
  <si>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</si>
  <si>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</si>
  <si>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</si>
  <si>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</si>
  <si>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</si>
  <si>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</si>
  <si>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</si>
  <si>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</si>
  <si>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</si>
  <si>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</si>
  <si>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</si>
  <si>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</si>
  <si>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</si>
  <si>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</si>
  <si>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</si>
  <si>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</si>
  <si>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</si>
  <si>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</si>
  <si>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</si>
  <si>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</si>
  <si>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</si>
  <si>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</si>
  <si>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</si>
  <si>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</si>
  <si>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</si>
  <si>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</si>
  <si>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</si>
  <si>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</si>
  <si>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</si>
  <si>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</si>
  <si>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</si>
  <si>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</si>
  <si>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</si>
  <si>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</si>
  <si>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</si>
  <si>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</si>
  <si>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</si>
  <si>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</si>
  <si>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</si>
  <si>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</si>
  <si>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</si>
  <si>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</si>
  <si>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</si>
  <si>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</si>
  <si>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</si>
  <si>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</si>
  <si>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</si>
  <si>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</si>
  <si>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</si>
  <si>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</si>
  <si>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</si>
  <si>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</si>
  <si>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</si>
  <si>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</si>
  <si>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</si>
  <si>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</si>
  <si>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</si>
  <si>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</si>
  <si>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</si>
  <si>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</si>
  <si>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</si>
  <si>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</si>
  <si>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</si>
  <si>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</si>
  <si>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</si>
  <si>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</si>
  <si>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</si>
  <si>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</si>
  <si>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</si>
  <si>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</si>
  <si>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</si>
  <si>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</si>
  <si>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</si>
  <si>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</si>
  <si>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</si>
  <si>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</si>
  <si>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</si>
  <si>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</si>
  <si>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</si>
  <si>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</si>
  <si>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</si>
  <si>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</si>
  <si>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</si>
  <si>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</si>
  <si>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</si>
  <si>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</si>
  <si>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</si>
  <si>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</si>
  <si>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</si>
  <si>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</si>
  <si>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</si>
  <si>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</si>
  <si>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</si>
  <si>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</si>
  <si>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</si>
  <si>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</si>
  <si>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</si>
  <si>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</si>
  <si>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</si>
  <si>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</si>
  <si>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</si>
  <si>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</si>
  <si>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</si>
  <si>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</si>
  <si>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</si>
  <si>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</si>
  <si>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</si>
  <si>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</si>
  <si>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</si>
  <si>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</si>
  <si>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</si>
  <si>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</si>
  <si>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</si>
  <si>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</si>
  <si>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</si>
  <si>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</si>
  <si>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</si>
  <si>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</si>
  <si>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</si>
  <si>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</si>
  <si>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</si>
  <si>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</si>
  <si>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</si>
  <si>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</si>
  <si>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</si>
  <si>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</si>
  <si>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</si>
  <si>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</si>
  <si>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</si>
  <si>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</si>
  <si>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</si>
  <si>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</si>
  <si>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</si>
  <si>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</si>
  <si>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</si>
  <si>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</si>
  <si>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</si>
  <si>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</si>
  <si>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</si>
  <si>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</si>
  <si>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</si>
  <si>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</si>
  <si>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</si>
  <si>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</si>
  <si>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</si>
  <si>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</si>
  <si>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</si>
  <si>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</si>
  <si>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</si>
  <si>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</si>
  <si>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</si>
  <si>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</si>
  <si>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</si>
  <si>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</si>
  <si>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</si>
  <si>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</si>
  <si>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</si>
  <si>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</si>
  <si>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</si>
  <si>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</si>
  <si>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</si>
  <si>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</si>
  <si>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</si>
  <si>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</si>
  <si>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</si>
  <si>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</si>
  <si>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</si>
  <si>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</si>
  <si>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</si>
  <si>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</si>
  <si>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</si>
  <si>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</si>
  <si>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</si>
  <si>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</si>
  <si>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</si>
  <si>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</si>
  <si>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</si>
  <si>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</si>
  <si>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</si>
  <si>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</si>
  <si>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</si>
  <si>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</si>
  <si>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</si>
  <si>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</si>
  <si>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</si>
  <si>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</si>
  <si>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</si>
  <si>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</si>
  <si>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</si>
  <si>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</si>
  <si>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</si>
  <si>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</si>
  <si>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</si>
  <si>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</si>
  <si>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</si>
  <si>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</si>
  <si>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</si>
  <si>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</si>
  <si>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</si>
  <si>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</si>
  <si>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</si>
  <si>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</si>
  <si>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</si>
  <si>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</si>
  <si>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</si>
  <si>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</si>
  <si>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</si>
  <si>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</si>
  <si>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</si>
  <si>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</si>
  <si>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</si>
  <si>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</si>
  <si>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</si>
  <si>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</si>
  <si>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</si>
  <si>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</si>
  <si>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</si>
  <si>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</si>
  <si>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</si>
  <si>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</si>
  <si>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</si>
  <si>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</si>
  <si>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</si>
  <si>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</si>
  <si>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</si>
  <si>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</si>
  <si>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</si>
  <si>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</si>
  <si>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</si>
  <si>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</si>
  <si>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</si>
  <si>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</si>
  <si>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</si>
  <si>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</si>
  <si>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</si>
  <si>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</si>
  <si>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</si>
  <si>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</si>
  <si>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</si>
  <si>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</si>
  <si>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</si>
  <si>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</si>
  <si>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</si>
  <si>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</si>
  <si>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</si>
  <si>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</si>
  <si>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</si>
  <si>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</si>
  <si>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</si>
  <si>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</si>
  <si>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</si>
  <si>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</si>
  <si>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</si>
  <si>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</si>
  <si>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</si>
  <si>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</si>
  <si>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</si>
  <si>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</si>
  <si>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</si>
  <si>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</si>
  <si>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</si>
  <si>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</si>
  <si>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</si>
  <si>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</si>
  <si>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</si>
  <si>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</si>
  <si>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</si>
  <si>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</si>
  <si>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</si>
  <si>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</si>
  <si>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</si>
  <si>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</si>
  <si>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</si>
  <si>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</si>
  <si>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</si>
  <si>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</si>
  <si>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</si>
  <si>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</si>
  <si>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</si>
  <si>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</si>
  <si>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</si>
  <si>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</si>
  <si>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</si>
  <si>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</si>
  <si>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</si>
  <si>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</si>
  <si>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</si>
  <si>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</si>
  <si>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</si>
  <si>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</si>
  <si>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</si>
  <si>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</si>
  <si>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</si>
  <si>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</si>
  <si>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</si>
  <si>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</si>
  <si>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</si>
  <si>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</si>
  <si>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</si>
  <si>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</si>
  <si>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</si>
  <si>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</si>
  <si>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</si>
  <si>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</si>
  <si>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</si>
  <si>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</si>
  <si>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</si>
  <si>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</si>
  <si>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</si>
  <si>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</si>
  <si>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</si>
  <si>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</si>
  <si>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</si>
  <si>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</si>
  <si>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</si>
  <si>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</si>
  <si>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</si>
  <si>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</si>
  <si>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</si>
  <si>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</si>
  <si>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</si>
  <si>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</si>
  <si>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</si>
  <si>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</si>
  <si>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</si>
  <si>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</si>
  <si>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</si>
  <si>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</si>
  <si>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</si>
  <si>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</si>
  <si>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</si>
  <si>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</si>
  <si>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</si>
  <si>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</si>
  <si>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</si>
  <si>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</si>
  <si>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</si>
  <si>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</si>
  <si>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</si>
  <si>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</si>
  <si>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</si>
  <si>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</si>
  <si>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</si>
  <si>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</si>
  <si>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</si>
  <si>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</si>
  <si>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</si>
  <si>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</si>
  <si>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</si>
  <si>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</si>
  <si>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</si>
  <si>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</si>
  <si>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</si>
  <si>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</si>
  <si>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</si>
  <si>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</si>
  <si>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</si>
  <si>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</si>
  <si>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</si>
  <si>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</si>
  <si>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</si>
  <si>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</si>
  <si>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</si>
  <si>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</si>
  <si>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</si>
  <si>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</si>
  <si>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</si>
  <si>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</si>
  <si>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</si>
  <si>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</si>
  <si>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</si>
  <si>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</si>
  <si>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</si>
  <si>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</si>
  <si>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</si>
  <si>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</si>
  <si>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</si>
  <si>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</si>
  <si>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</si>
  <si>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</si>
  <si>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</si>
  <si>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</si>
  <si>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</si>
  <si>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</si>
  <si>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</si>
  <si>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</si>
  <si>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</si>
  <si>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</si>
  <si>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</si>
  <si>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</si>
  <si>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</si>
  <si>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</si>
  <si>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</si>
  <si>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</si>
  <si>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</si>
  <si>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</si>
  <si>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</si>
  <si>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</si>
  <si>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</si>
  <si>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</si>
  <si>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</si>
  <si>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</si>
  <si>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</si>
  <si>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</si>
  <si>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</si>
  <si>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</si>
  <si>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</si>
  <si>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</si>
  <si>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</si>
  <si>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</si>
  <si>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</si>
  <si>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</si>
  <si>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</si>
  <si>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</si>
  <si>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</si>
  <si>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</si>
  <si>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</si>
  <si>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</si>
  <si>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</si>
  <si>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</si>
  <si>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</si>
  <si>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</si>
  <si>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</si>
  <si>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</si>
  <si>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</si>
  <si>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</si>
  <si>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</si>
  <si>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</si>
  <si>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</si>
  <si>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</si>
  <si>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</si>
  <si>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</si>
  <si>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</si>
  <si>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</si>
  <si>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</si>
  <si>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</si>
  <si>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</si>
  <si>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</si>
  <si>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</si>
  <si>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</si>
  <si>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</si>
  <si>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</si>
  <si>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</si>
  <si>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</si>
  <si>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</si>
  <si>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</si>
  <si>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</si>
  <si>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</si>
  <si>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</si>
  <si>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</si>
  <si>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</si>
  <si>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</si>
  <si>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</si>
  <si>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</si>
  <si>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</si>
  <si>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</si>
  <si>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</si>
  <si>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</si>
  <si>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</si>
  <si>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</si>
  <si>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</si>
  <si>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</si>
  <si>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</si>
  <si>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</si>
  <si>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</si>
  <si>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</si>
  <si>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</si>
  <si>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</si>
  <si>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</si>
  <si>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</si>
  <si>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</si>
  <si>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</si>
  <si>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</si>
  <si>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</si>
  <si>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</si>
  <si>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</si>
  <si>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</si>
  <si>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</si>
  <si>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</si>
  <si>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</si>
  <si>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</si>
  <si>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</si>
  <si>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</si>
  <si>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</si>
  <si>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</si>
  <si>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</si>
  <si>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</si>
  <si>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</si>
  <si>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</si>
  <si>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</si>
  <si>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</si>
  <si>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</si>
  <si>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</si>
  <si>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</si>
  <si>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</si>
  <si>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</si>
  <si>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</si>
  <si>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</si>
  <si>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</si>
  <si>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</si>
  <si>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</si>
  <si>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</si>
  <si>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</si>
  <si>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</si>
  <si>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</si>
  <si>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</si>
  <si>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</si>
  <si>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</si>
  <si>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</si>
  <si>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</si>
  <si>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</si>
  <si>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</si>
  <si>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</si>
  <si>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</si>
  <si>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</si>
  <si>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</si>
  <si>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</si>
  <si>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</si>
  <si>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</si>
  <si>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</si>
  <si>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</si>
  <si>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</si>
  <si>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</si>
  <si>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</si>
  <si>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</si>
  <si>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</si>
  <si>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</si>
  <si>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</si>
  <si>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</si>
  <si>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</si>
  <si>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</si>
  <si>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</si>
  <si>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</si>
  <si>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</si>
  <si>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</si>
  <si>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</si>
  <si>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</si>
  <si>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</si>
  <si>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</si>
  <si>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</si>
  <si>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</si>
  <si>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</si>
  <si>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</si>
  <si>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</si>
  <si>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</si>
  <si>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</si>
  <si>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</si>
  <si>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</si>
  <si>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</si>
  <si>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</si>
  <si>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</si>
  <si>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</si>
  <si>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</si>
  <si>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</si>
  <si>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</si>
  <si>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</si>
  <si>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</si>
  <si>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</si>
  <si>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</si>
  <si>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</si>
  <si>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</si>
  <si>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</si>
  <si>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</si>
  <si>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</si>
  <si>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</si>
  <si>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</si>
  <si>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</si>
  <si>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</si>
  <si>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</si>
  <si>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</si>
  <si>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</si>
  <si>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</si>
  <si>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</si>
  <si>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</si>
  <si>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</si>
  <si>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</si>
  <si>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</si>
  <si>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</si>
  <si>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</si>
  <si>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</si>
  <si>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</si>
  <si>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</si>
  <si>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</si>
  <si>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</si>
  <si>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</si>
  <si>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</si>
  <si>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</si>
  <si>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</si>
  <si>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</si>
  <si>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</si>
  <si>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</si>
  <si>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</si>
  <si>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</si>
  <si>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</si>
  <si>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</si>
  <si>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</si>
  <si>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</si>
  <si>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</si>
  <si>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</si>
  <si>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</si>
  <si>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</si>
  <si>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</si>
  <si>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</si>
  <si>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</si>
  <si>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</si>
  <si>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</si>
  <si>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</si>
  <si>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</si>
  <si>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</si>
  <si>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</si>
  <si>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</si>
  <si>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</si>
  <si>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</si>
  <si>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</si>
  <si>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</si>
  <si>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</si>
  <si>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</si>
  <si>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</si>
  <si>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</si>
  <si>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</si>
  <si>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</si>
  <si>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</si>
  <si>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</si>
  <si>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</si>
  <si>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</si>
  <si>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</si>
  <si>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</si>
  <si>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</si>
  <si>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</si>
  <si>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</si>
  <si>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</si>
  <si>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</si>
  <si>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</si>
  <si>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</si>
  <si>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</si>
  <si>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</si>
  <si>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</si>
  <si>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</si>
  <si>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</si>
  <si>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</si>
  <si>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</si>
  <si>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</si>
  <si>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</si>
  <si>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</si>
  <si>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</si>
  <si>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</si>
  <si>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</si>
  <si>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</si>
  <si>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</si>
  <si>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</si>
  <si>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</si>
  <si>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</si>
  <si>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</si>
  <si>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</si>
  <si>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</si>
  <si>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</si>
  <si>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</si>
  <si>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</si>
  <si>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</si>
  <si>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</si>
  <si>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</si>
  <si>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</si>
  <si>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</si>
  <si>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</si>
  <si>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</si>
  <si>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</si>
  <si>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</si>
  <si>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</si>
  <si>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</si>
  <si>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</si>
  <si>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</si>
  <si>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</si>
  <si>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</si>
  <si>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</si>
  <si>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</si>
  <si>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</si>
  <si>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</si>
  <si>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</si>
  <si>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</si>
  <si>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</si>
  <si>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</si>
  <si>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</si>
  <si>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</si>
  <si>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</si>
  <si>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</si>
  <si>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</si>
  <si>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</si>
  <si>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</si>
  <si>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</si>
  <si>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</si>
  <si>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</si>
  <si>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</si>
  <si>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</si>
  <si>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</si>
  <si>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</si>
  <si>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</si>
  <si>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</si>
  <si>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</si>
  <si>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</si>
  <si>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</si>
  <si>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</si>
  <si>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</si>
  <si>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</si>
  <si>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</si>
  <si>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</si>
  <si>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</si>
  <si>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</si>
  <si>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</si>
  <si>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</si>
  <si>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</si>
  <si>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</si>
  <si>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</si>
  <si>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</si>
  <si>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</si>
  <si>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</si>
  <si>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</si>
  <si>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</si>
  <si>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</si>
  <si>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</si>
  <si>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</si>
  <si>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</si>
  <si>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</si>
  <si>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</si>
  <si>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</si>
  <si>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</si>
  <si>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</si>
  <si>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</si>
  <si>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</si>
  <si>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</si>
  <si>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</si>
  <si>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</si>
  <si>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</si>
  <si>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</si>
  <si>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</si>
  <si>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</si>
  <si>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</si>
  <si>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</si>
  <si>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</si>
  <si>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</si>
  <si>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</si>
  <si>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</si>
  <si>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</si>
  <si>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</si>
  <si>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</si>
  <si>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</si>
  <si>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</si>
  <si>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</si>
  <si>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</si>
  <si>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</si>
  <si>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</si>
  <si>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</si>
  <si>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</si>
  <si>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</si>
  <si>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</si>
  <si>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</si>
  <si>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</si>
  <si>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</si>
  <si>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</si>
  <si>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</si>
  <si>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</si>
  <si>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</si>
  <si>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</si>
  <si>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</si>
  <si>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</si>
  <si>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</si>
  <si>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</si>
  <si>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</si>
  <si>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</si>
  <si>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</si>
  <si>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</si>
  <si>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</si>
  <si>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</si>
  <si>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</si>
  <si>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</si>
  <si>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</si>
  <si>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</si>
  <si>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</si>
  <si>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</si>
  <si>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</si>
  <si>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</si>
  <si>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</si>
  <si>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</si>
  <si>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</si>
  <si>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</si>
  <si>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</si>
  <si>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</si>
  <si>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</si>
  <si>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</si>
  <si>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</si>
  <si>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</si>
  <si>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</si>
  <si>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</si>
  <si>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</si>
  <si>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</si>
  <si>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</si>
  <si>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</si>
  <si>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</si>
  <si>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</si>
  <si>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</si>
  <si>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</si>
  <si>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</si>
  <si>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</si>
  <si>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</si>
  <si>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</si>
  <si>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</si>
  <si>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</si>
  <si>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</si>
  <si>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</si>
  <si>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</si>
  <si>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</si>
  <si>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</si>
  <si>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</si>
  <si>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</si>
  <si>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</si>
  <si>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</si>
  <si>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</si>
  <si>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</si>
  <si>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</si>
  <si>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</si>
  <si>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</si>
  <si>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</si>
  <si>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</si>
  <si>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</si>
  <si>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</si>
  <si>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</si>
  <si>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</si>
  <si>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</si>
  <si>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</si>
  <si>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</si>
  <si>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</si>
  <si>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</si>
  <si>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</si>
  <si>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</si>
  <si>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</si>
  <si>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</si>
  <si>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</si>
  <si>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</si>
  <si>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</si>
  <si>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</si>
  <si>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</si>
  <si>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</si>
  <si>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</si>
  <si>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</si>
  <si>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</si>
  <si>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</si>
  <si>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</si>
  <si>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</si>
  <si>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</si>
  <si>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</si>
  <si>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</si>
  <si>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</si>
  <si>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</si>
  <si>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</si>
  <si>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</si>
  <si>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</si>
  <si>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</si>
  <si>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</si>
  <si>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</si>
  <si>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</si>
  <si>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</si>
  <si>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</si>
  <si>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</si>
  <si>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</si>
  <si>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</si>
  <si>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</si>
  <si>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</si>
  <si>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</si>
  <si>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</si>
  <si>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</si>
  <si>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</si>
  <si>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</si>
  <si>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</si>
  <si>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</si>
  <si>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</si>
  <si>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</si>
  <si>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</si>
  <si>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</si>
  <si>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</si>
  <si>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</si>
  <si>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</si>
  <si>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</si>
  <si>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</si>
  <si>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</si>
  <si>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</si>
  <si>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</si>
  <si>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</si>
  <si>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</si>
  <si>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</si>
  <si>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</si>
  <si>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</si>
  <si>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</si>
  <si>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</si>
  <si>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</si>
  <si>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</si>
  <si>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</si>
  <si>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</si>
  <si>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</si>
  <si>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</si>
  <si>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</si>
  <si>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</si>
  <si>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</si>
  <si>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</si>
  <si>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</si>
  <si>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</si>
  <si>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</si>
  <si>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</si>
  <si>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</si>
  <si>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</si>
  <si>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</si>
  <si>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</si>
  <si>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</si>
  <si>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</si>
  <si>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</si>
  <si>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</si>
  <si>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</si>
  <si>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</si>
  <si>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</si>
  <si>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</si>
  <si>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</si>
  <si>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</si>
  <si>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</si>
  <si>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</si>
  <si>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</si>
  <si>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</si>
  <si>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</si>
  <si>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</si>
  <si>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</si>
  <si>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</si>
  <si>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</si>
  <si>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</si>
  <si>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</si>
  <si>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</si>
  <si>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</si>
  <si>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</si>
  <si>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</si>
  <si>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</si>
  <si>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</si>
  <si>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</si>
  <si>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</si>
  <si>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</si>
  <si>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</si>
  <si>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</si>
  <si>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</si>
  <si>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</si>
  <si>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</si>
  <si>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</si>
  <si>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</si>
  <si>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</si>
  <si>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</si>
  <si>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</si>
  <si>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</si>
  <si>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</si>
  <si>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</si>
  <si>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</si>
  <si>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</si>
  <si>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</si>
  <si>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</si>
  <si>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</si>
  <si>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</si>
  <si>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</si>
  <si>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</si>
  <si>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</si>
  <si>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</si>
  <si>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</si>
  <si>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</si>
  <si>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</si>
  <si>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</si>
  <si>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</si>
  <si>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</si>
  <si>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</si>
  <si>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</si>
  <si>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</si>
  <si>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</si>
  <si>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</si>
  <si>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</si>
  <si>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</si>
  <si>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</si>
  <si>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</si>
  <si>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</si>
  <si>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</si>
  <si>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</si>
  <si>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</si>
  <si>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</si>
  <si>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</si>
  <si>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</si>
  <si>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</si>
  <si>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</si>
  <si>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</si>
  <si>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</si>
  <si>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</si>
  <si>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</si>
  <si>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</si>
  <si>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</si>
  <si>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</si>
  <si>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</si>
  <si>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</si>
  <si>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</si>
  <si>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</si>
  <si>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</si>
  <si>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</si>
  <si>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</si>
  <si>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</si>
  <si>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</si>
  <si>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</si>
  <si>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</si>
  <si>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</si>
  <si>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</si>
  <si>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</si>
  <si>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</si>
  <si>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</si>
  <si>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</si>
  <si>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</si>
  <si>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</si>
  <si>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</si>
  <si>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</si>
  <si>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</si>
  <si>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</si>
  <si>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</si>
  <si>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</si>
  <si>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</si>
  <si>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</si>
  <si>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</si>
  <si>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</si>
  <si>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</si>
  <si>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</si>
  <si>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</si>
  <si>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</si>
  <si>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</si>
  <si>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</si>
  <si>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</si>
  <si>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</si>
  <si>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</si>
  <si>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</si>
  <si>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</si>
  <si>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</si>
  <si>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</si>
  <si>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</si>
  <si>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</si>
  <si>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</si>
  <si>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</si>
  <si>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</si>
  <si>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</si>
  <si>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</si>
  <si>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</si>
  <si>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</si>
  <si>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</si>
  <si>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</si>
  <si>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</si>
  <si>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</si>
  <si>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</si>
  <si>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</si>
  <si>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</si>
  <si>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</si>
  <si>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</si>
  <si>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</si>
  <si>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</si>
  <si>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</si>
  <si>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</si>
  <si>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</si>
  <si>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</si>
  <si>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</si>
  <si>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</si>
  <si>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</si>
  <si>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</si>
  <si>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</si>
  <si>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</si>
  <si>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</si>
  <si>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</si>
  <si>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</si>
  <si>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</si>
  <si>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</si>
  <si>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</si>
  <si>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</si>
  <si>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</si>
  <si>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</si>
  <si>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</si>
  <si>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</si>
  <si>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</si>
  <si>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</si>
  <si>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</si>
  <si>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</si>
  <si>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</si>
  <si>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</si>
  <si>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</si>
  <si>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</si>
  <si>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</si>
  <si>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</si>
  <si>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</si>
  <si>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</si>
  <si>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</si>
  <si>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</si>
  <si>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</si>
  <si>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</si>
  <si>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</si>
  <si>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</si>
  <si>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</si>
  <si>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</si>
  <si>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</si>
  <si>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</si>
  <si>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</si>
  <si>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</si>
  <si>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</si>
  <si>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</si>
  <si>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</si>
  <si>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</si>
  <si>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</si>
  <si>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</si>
  <si>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</si>
  <si>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</si>
  <si>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</si>
  <si>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</si>
  <si>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</si>
  <si>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</si>
  <si>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</si>
  <si>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</si>
  <si>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</si>
  <si>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</si>
  <si>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</si>
  <si>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</si>
  <si>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</si>
  <si>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</si>
  <si>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</si>
  <si>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</si>
  <si>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</si>
  <si>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</si>
  <si>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</si>
  <si>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</si>
  <si>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</si>
  <si>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</si>
  <si>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</si>
  <si>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</si>
  <si>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</si>
  <si>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</si>
  <si>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</si>
  <si>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</si>
  <si>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</si>
  <si>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</si>
  <si>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</si>
  <si>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</si>
  <si>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</si>
  <si>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</si>
  <si>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</si>
  <si>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</si>
  <si>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</si>
  <si>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</si>
  <si>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</si>
  <si>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</si>
  <si>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</si>
  <si>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</si>
  <si>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</si>
  <si>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</si>
  <si>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</si>
  <si>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</si>
  <si>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</si>
  <si>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</si>
  <si>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</si>
  <si>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</si>
  <si>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</si>
  <si>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</si>
  <si>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</si>
  <si>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</si>
  <si>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</si>
  <si>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</si>
  <si>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</si>
  <si>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</si>
  <si>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</si>
  <si>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</si>
  <si>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</si>
  <si>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</si>
  <si>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</si>
  <si>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</si>
  <si>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</si>
  <si>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</si>
  <si>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</si>
  <si>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</si>
  <si>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</si>
  <si>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</si>
  <si>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</si>
  <si>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</si>
  <si>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</si>
  <si>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</si>
  <si>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</si>
  <si>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</si>
  <si>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</si>
  <si>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</si>
  <si>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</si>
  <si>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</si>
  <si>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</si>
  <si>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</si>
  <si>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</si>
  <si>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</si>
  <si>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</si>
  <si>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</si>
  <si>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</si>
  <si>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</si>
  <si>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</si>
  <si>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</si>
  <si>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</si>
  <si>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</si>
  <si>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</si>
  <si>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</si>
  <si>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</si>
  <si>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</si>
  <si>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</si>
  <si>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</si>
  <si>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</si>
  <si>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</si>
  <si>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</si>
  <si>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</si>
  <si>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</si>
  <si>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</si>
  <si>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</si>
  <si>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</si>
  <si>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</si>
  <si>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</si>
  <si>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</si>
  <si>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</si>
  <si>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</si>
  <si>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</si>
  <si>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</si>
  <si>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</si>
  <si>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</si>
  <si>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</si>
  <si>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</si>
  <si>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</si>
  <si>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</si>
  <si>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</si>
  <si>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</si>
  <si>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</si>
  <si>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</si>
  <si>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</si>
  <si>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</si>
  <si>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</si>
  <si>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</si>
  <si>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</si>
  <si>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</si>
  <si>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</si>
  <si>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</si>
  <si>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</si>
  <si>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</si>
  <si>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</si>
  <si>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</si>
  <si>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</si>
  <si>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</si>
  <si>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</si>
  <si>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</si>
  <si>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</si>
  <si>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</si>
  <si>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</si>
  <si>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</si>
  <si>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</si>
  <si>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</si>
  <si>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</si>
  <si>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</si>
  <si>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</si>
  <si>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</si>
  <si>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</si>
  <si>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</si>
  <si>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</si>
  <si>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</si>
  <si>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</si>
  <si>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</si>
  <si>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</si>
  <si>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</si>
  <si>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</si>
  <si>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</si>
  <si>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</si>
  <si>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</si>
  <si>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</si>
  <si>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</si>
  <si>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</si>
  <si>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</si>
  <si>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</si>
  <si>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</si>
  <si>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</si>
  <si>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</si>
  <si>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</si>
  <si>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</si>
  <si>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</si>
  <si>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</si>
  <si>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</si>
  <si>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</si>
  <si>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</si>
  <si>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</si>
  <si>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</si>
  <si>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</si>
  <si>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</si>
  <si>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</si>
  <si>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</si>
  <si>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</si>
  <si>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</si>
  <si>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</si>
  <si>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</si>
  <si>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</si>
  <si>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</si>
  <si>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</si>
  <si>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</si>
  <si>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</si>
  <si>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</si>
  <si>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</si>
  <si>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</si>
  <si>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</si>
  <si>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</si>
  <si>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</si>
  <si>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</si>
  <si>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</si>
  <si>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</si>
  <si>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</si>
  <si>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</si>
  <si>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</si>
  <si>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</si>
  <si>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</si>
  <si>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</si>
  <si>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</si>
  <si>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</si>
  <si>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</si>
  <si>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</si>
  <si>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</si>
  <si>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</si>
  <si>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</si>
  <si>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</si>
  <si>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</si>
  <si>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</si>
  <si>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</si>
  <si>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</si>
  <si>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</si>
  <si>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</si>
  <si>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</si>
  <si>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</si>
  <si>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</si>
  <si>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</si>
  <si>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</si>
  <si>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</si>
  <si>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</si>
  <si>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</si>
  <si>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</si>
  <si>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</si>
  <si>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</si>
  <si>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</si>
  <si>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</si>
  <si>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</si>
  <si>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</si>
  <si>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</si>
  <si>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</si>
  <si>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</si>
  <si>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</si>
  <si>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</si>
  <si>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</si>
  <si>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</si>
  <si>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</si>
  <si>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</si>
  <si>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</si>
  <si>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</si>
  <si>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</si>
  <si>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</si>
  <si>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</si>
  <si>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</si>
  <si>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</si>
  <si>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</si>
  <si>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</si>
  <si>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</si>
  <si>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</si>
  <si>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</si>
  <si>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</si>
  <si>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</si>
  <si>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</si>
  <si>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</si>
  <si>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</si>
  <si>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</si>
  <si>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</si>
  <si>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</si>
  <si>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</si>
  <si>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</si>
  <si>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</si>
  <si>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</si>
  <si>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</si>
  <si>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</si>
  <si>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</si>
  <si>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</si>
  <si>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</si>
  <si>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</si>
  <si>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</si>
  <si>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</si>
  <si>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</si>
  <si>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</si>
  <si>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</si>
  <si>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</si>
  <si>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</si>
  <si>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</si>
  <si>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</si>
  <si>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</si>
  <si>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</si>
  <si>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</si>
  <si>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</si>
  <si>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</si>
  <si>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</si>
  <si>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</si>
  <si>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</si>
  <si>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</si>
  <si>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</si>
  <si>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</si>
  <si>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</si>
  <si>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</si>
  <si>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</si>
  <si>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</si>
  <si>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</si>
  <si>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</si>
  <si>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</si>
  <si>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</si>
  <si>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</si>
  <si>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</si>
  <si>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</si>
  <si>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</si>
  <si>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</si>
  <si>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</si>
  <si>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</si>
  <si>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</si>
  <si>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</si>
  <si>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</si>
  <si>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</si>
  <si>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</si>
  <si>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</si>
  <si>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</si>
  <si>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</si>
  <si>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</si>
  <si>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</si>
  <si>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</si>
  <si>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</si>
  <si>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</si>
  <si>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</si>
  <si>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</si>
  <si>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</si>
  <si>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</si>
  <si>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</si>
  <si>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</si>
  <si>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</si>
  <si>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</si>
  <si>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</si>
  <si>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</si>
  <si>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</si>
  <si>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</si>
  <si>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</si>
  <si>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</si>
  <si>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</si>
  <si>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</si>
  <si>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</si>
  <si>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</si>
  <si>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</si>
  <si>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</si>
  <si>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</si>
  <si>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</si>
  <si>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</si>
  <si>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</si>
  <si>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</si>
  <si>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</si>
  <si>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</si>
  <si>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</si>
  <si>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</si>
  <si>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</si>
  <si>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</si>
  <si>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</si>
  <si>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</si>
  <si>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</si>
  <si>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</si>
  <si>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</si>
  <si>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</si>
  <si>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</si>
  <si>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</si>
  <si>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</si>
  <si>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</si>
  <si>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</si>
  <si>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</si>
  <si>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</si>
  <si>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</si>
  <si>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</si>
  <si>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</si>
  <si>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</si>
  <si>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</si>
  <si>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</si>
  <si>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</si>
  <si>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</si>
  <si>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</si>
  <si>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</si>
  <si>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</si>
  <si>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</si>
  <si>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</si>
  <si>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</si>
  <si>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</si>
  <si>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</si>
  <si>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</si>
  <si>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</si>
  <si>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</si>
  <si>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</si>
  <si>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</si>
  <si>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</si>
  <si>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</si>
  <si>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</si>
  <si>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</si>
  <si>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</si>
  <si>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</si>
  <si>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</si>
  <si>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</si>
  <si>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</si>
  <si>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</si>
  <si>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</si>
  <si>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</si>
  <si>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</si>
  <si>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</si>
  <si>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</si>
  <si>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</si>
  <si>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</si>
  <si>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</si>
  <si>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</si>
  <si>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</si>
  <si>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</si>
  <si>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</si>
  <si>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</si>
  <si>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</si>
  <si>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</si>
  <si>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</si>
  <si>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</si>
  <si>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</si>
  <si>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</si>
  <si>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</si>
  <si>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</si>
  <si>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</si>
  <si>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</si>
  <si>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</si>
  <si>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</si>
  <si>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</si>
  <si>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</si>
  <si>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</si>
  <si>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</si>
  <si>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</si>
  <si>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</si>
  <si>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</si>
  <si>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</si>
  <si>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</si>
  <si>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</si>
  <si>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</si>
  <si>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</si>
  <si>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</si>
  <si>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</si>
  <si>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</si>
  <si>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</si>
  <si>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</si>
  <si>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</si>
  <si>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</si>
  <si>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</si>
  <si>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</si>
  <si>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</si>
  <si>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</si>
  <si>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</si>
  <si>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</si>
  <si>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</si>
  <si>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</si>
  <si>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</si>
  <si>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</si>
  <si>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</si>
  <si>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</si>
  <si>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</si>
  <si>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</si>
  <si>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</si>
  <si>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</si>
  <si>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</si>
  <si>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</si>
  <si>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</si>
  <si>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</si>
  <si>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</si>
  <si>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</si>
  <si>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</si>
  <si>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</si>
  <si>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</si>
  <si>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</si>
  <si>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</si>
  <si>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</si>
  <si>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</si>
  <si>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</si>
  <si>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</si>
  <si>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</si>
  <si>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</si>
  <si>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</si>
  <si>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</si>
  <si>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</si>
  <si>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</si>
  <si>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</si>
  <si>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</si>
  <si>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</si>
  <si>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</si>
  <si>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</si>
  <si>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</si>
  <si>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</si>
  <si>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</si>
  <si>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</si>
  <si>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</si>
  <si>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</si>
  <si>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</si>
  <si>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</si>
  <si>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</si>
  <si>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</si>
  <si>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</si>
  <si>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</si>
  <si>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</si>
  <si>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</si>
  <si>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</si>
  <si>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</si>
  <si>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</si>
  <si>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</si>
  <si>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</si>
  <si>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</si>
  <si>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</si>
  <si>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</si>
  <si>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</si>
  <si>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</si>
  <si>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</si>
  <si>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</si>
  <si>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</si>
  <si>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</si>
  <si>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</si>
  <si>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</si>
  <si>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</si>
  <si>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</si>
  <si>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</si>
  <si>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</si>
  <si>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</si>
  <si>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</si>
  <si>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</si>
  <si>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</si>
  <si>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</si>
  <si>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</si>
  <si>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</si>
  <si>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</si>
  <si>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</si>
  <si>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</si>
  <si>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</si>
  <si>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</si>
  <si>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</si>
  <si>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</si>
  <si>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</si>
  <si>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</si>
  <si>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</si>
  <si>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</si>
  <si>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</si>
  <si>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</si>
  <si>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</si>
  <si>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</si>
  <si>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</si>
  <si>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</si>
  <si>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</si>
  <si>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</si>
  <si>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</si>
  <si>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</si>
  <si>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</si>
  <si>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</si>
  <si>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</si>
  <si>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</si>
  <si>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</si>
  <si>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</si>
  <si>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</si>
  <si>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</si>
  <si>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</si>
  <si>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</si>
  <si>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</si>
  <si>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</si>
  <si>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</si>
  <si>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</si>
  <si>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</si>
  <si>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</si>
  <si>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</si>
  <si>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</si>
  <si>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</si>
  <si>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</si>
  <si>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</si>
  <si>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</si>
  <si>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</si>
  <si>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</si>
  <si>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</si>
  <si>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</si>
  <si>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</si>
  <si>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</si>
  <si>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</si>
  <si>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</si>
  <si>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</si>
  <si>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</si>
  <si>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</si>
  <si>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</si>
  <si>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</si>
  <si>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</si>
  <si>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</si>
  <si>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</si>
  <si>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</si>
  <si>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</si>
  <si>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</si>
  <si>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</si>
  <si>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</si>
  <si>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</si>
  <si>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</si>
  <si>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</si>
  <si>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</si>
  <si>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</si>
  <si>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</si>
  <si>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</si>
  <si>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</si>
  <si>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</si>
  <si>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</si>
  <si>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</si>
  <si>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</si>
  <si>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</si>
  <si>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</si>
  <si>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</si>
  <si>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</si>
  <si>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</si>
  <si>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</si>
  <si>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</si>
  <si>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</si>
  <si>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</si>
  <si>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</si>
  <si>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</si>
  <si>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</si>
  <si>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</si>
  <si>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</si>
  <si>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</si>
  <si>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</si>
  <si>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</si>
  <si>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</si>
  <si>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</si>
  <si>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</si>
  <si>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</si>
  <si>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</si>
  <si>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</si>
  <si>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</si>
  <si>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</si>
  <si>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</si>
  <si>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</si>
  <si>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</si>
  <si>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</si>
  <si>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</si>
  <si>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</si>
  <si>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</si>
  <si>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</si>
  <si>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</si>
  <si>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</si>
  <si>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</si>
  <si>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</si>
  <si>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</si>
  <si>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</si>
  <si>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</si>
  <si>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</si>
  <si>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</si>
  <si>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</si>
  <si>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</si>
  <si>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</si>
  <si>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</si>
  <si>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</si>
  <si>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</si>
  <si>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</si>
  <si>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</si>
  <si>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</si>
  <si>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</si>
  <si>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</si>
  <si>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</si>
  <si>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</si>
  <si>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</si>
  <si>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</si>
  <si>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</si>
  <si>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</si>
  <si>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</si>
  <si>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</si>
  <si>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</si>
  <si>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</si>
  <si>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</si>
  <si>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</si>
  <si>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</si>
  <si>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</si>
  <si>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</si>
  <si>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</si>
  <si>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</si>
  <si>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</si>
  <si>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</si>
  <si>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</si>
  <si>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</si>
  <si>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</si>
  <si>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</si>
  <si>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</si>
  <si>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</si>
  <si>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</si>
  <si>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</si>
  <si>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</si>
  <si>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</si>
  <si>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</si>
  <si>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</si>
  <si>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</si>
  <si>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</si>
  <si>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</si>
  <si>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</si>
  <si>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</si>
  <si>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</si>
  <si>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</si>
  <si>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</si>
  <si>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</si>
  <si>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</si>
  <si>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</si>
  <si>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</si>
  <si>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</si>
  <si>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</si>
  <si>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</si>
  <si>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</si>
  <si>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</si>
  <si>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</si>
  <si>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</si>
  <si>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</si>
  <si>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</si>
  <si>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</si>
  <si>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</si>
  <si>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</si>
  <si>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</si>
  <si>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</si>
  <si>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</si>
  <si>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</si>
  <si>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</si>
  <si>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</si>
  <si>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</si>
  <si>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</si>
  <si>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</si>
  <si>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</si>
  <si>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</si>
  <si>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</si>
  <si>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</si>
  <si>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</si>
  <si>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</si>
  <si>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</si>
  <si>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</si>
  <si>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</si>
  <si>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</si>
  <si>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</si>
  <si>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</si>
  <si>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</si>
  <si>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</si>
  <si>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</si>
  <si>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</si>
  <si>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</si>
  <si>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</si>
  <si>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</si>
  <si>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</si>
  <si>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</si>
  <si>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</si>
  <si>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</si>
  <si>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</si>
  <si>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</si>
  <si>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</si>
  <si>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</si>
  <si>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</si>
  <si>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</si>
  <si>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</si>
  <si>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</si>
  <si>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</si>
  <si>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</si>
  <si>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</si>
  <si>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</si>
  <si>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</si>
  <si>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</si>
  <si>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</si>
  <si>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</si>
  <si>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</si>
  <si>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</si>
  <si>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</si>
  <si>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</si>
  <si>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</si>
  <si>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</si>
  <si>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</si>
  <si>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</si>
  <si>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</si>
  <si>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</si>
  <si>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</si>
  <si>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</si>
  <si>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</si>
  <si>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</si>
  <si>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</si>
  <si>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</si>
  <si>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</si>
  <si>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</si>
  <si>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</si>
  <si>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</si>
  <si>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</si>
  <si>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</si>
  <si>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</si>
  <si>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</si>
  <si>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</si>
  <si>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</si>
  <si>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</si>
  <si>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</si>
  <si>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</si>
  <si>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</si>
  <si>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</si>
  <si>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</si>
  <si>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</si>
  <si>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</si>
  <si>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</si>
  <si>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</si>
  <si>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</si>
  <si>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</si>
  <si>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</si>
  <si>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</si>
  <si>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</si>
  <si>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</si>
  <si>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</si>
  <si>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</si>
  <si>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</si>
  <si>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</si>
  <si>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</si>
  <si>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</si>
  <si>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</si>
  <si>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</si>
  <si>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</si>
  <si>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</si>
  <si>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</si>
  <si>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</si>
  <si>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</si>
  <si>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</si>
  <si>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</si>
  <si>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</si>
  <si>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</si>
  <si>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</si>
  <si>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</si>
  <si>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</si>
  <si>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</si>
  <si>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</si>
  <si>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</si>
  <si>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</si>
  <si>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</si>
  <si>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</si>
  <si>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</si>
  <si>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</si>
  <si>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</si>
  <si>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</si>
  <si>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</si>
  <si>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</si>
  <si>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</si>
  <si>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</si>
  <si>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</si>
  <si>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</si>
  <si>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</si>
  <si>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</si>
  <si>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</si>
  <si>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</si>
  <si>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</si>
  <si>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</si>
  <si>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</si>
  <si>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</si>
  <si>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</si>
  <si>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</si>
  <si>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</si>
  <si>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</si>
  <si>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</si>
  <si>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</si>
  <si>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</si>
  <si>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</si>
  <si>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</si>
  <si>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</si>
  <si>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</si>
  <si>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</si>
  <si>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</si>
  <si>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</si>
  <si>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</si>
  <si>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</si>
  <si>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</si>
  <si>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</si>
  <si>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</si>
  <si>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</si>
  <si>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</si>
  <si>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</si>
  <si>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</si>
  <si>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</si>
  <si>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</si>
  <si>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</si>
  <si>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</si>
  <si>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</si>
  <si>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</si>
  <si>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</si>
  <si>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</si>
  <si>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</si>
  <si>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</si>
  <si>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</si>
  <si>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</si>
  <si>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</si>
  <si>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</si>
  <si>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</si>
  <si>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</si>
  <si>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</si>
  <si>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</si>
  <si>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</si>
  <si>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</si>
  <si>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</si>
  <si>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</si>
  <si>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</si>
  <si>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</si>
  <si>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</si>
  <si>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</si>
  <si>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</si>
  <si>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</si>
  <si>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</si>
  <si>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</si>
  <si>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</si>
  <si>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</si>
  <si>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</si>
  <si>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</si>
  <si>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</si>
  <si>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</si>
  <si>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</si>
  <si>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</si>
  <si>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</si>
  <si>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</si>
  <si>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</si>
  <si>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</si>
  <si>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</si>
  <si>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</si>
  <si>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</si>
  <si>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</si>
  <si>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</si>
  <si>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</si>
  <si>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</si>
  <si>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</si>
  <si>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</si>
  <si>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</si>
  <si>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</si>
  <si>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</si>
  <si>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</si>
  <si>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</si>
  <si>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</si>
  <si>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</si>
  <si>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</si>
  <si>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</si>
  <si>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</si>
  <si>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</si>
  <si>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</si>
  <si>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</si>
  <si>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</si>
  <si>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</si>
  <si>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</si>
  <si>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</si>
  <si>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</si>
  <si>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</si>
  <si>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</si>
  <si>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</si>
  <si>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</si>
  <si>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</si>
  <si>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</si>
  <si>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</si>
  <si>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</si>
  <si>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</si>
  <si>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</si>
  <si>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</si>
  <si>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</si>
  <si>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</si>
  <si>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</si>
  <si>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</si>
  <si>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</si>
  <si>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</si>
  <si>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</si>
  <si>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</si>
  <si>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</si>
  <si>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</si>
  <si>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</si>
  <si>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</si>
  <si>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</si>
  <si>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</si>
  <si>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</si>
  <si>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</si>
  <si>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</si>
  <si>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</si>
  <si>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</si>
  <si>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</si>
  <si>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</si>
  <si>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</si>
  <si>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</si>
  <si>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</si>
  <si>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</si>
  <si>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</si>
  <si>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</si>
  <si>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</si>
  <si>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</si>
  <si>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</si>
  <si>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</si>
  <si>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</si>
  <si>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</si>
  <si>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</si>
  <si>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</si>
  <si>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</si>
  <si>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</si>
  <si>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</si>
  <si>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</si>
  <si>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</si>
  <si>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</si>
  <si>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</si>
  <si>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</si>
  <si>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</si>
  <si>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</si>
  <si>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</si>
  <si>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</si>
  <si>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</si>
  <si>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</si>
  <si>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</si>
  <si>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</si>
  <si>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</si>
  <si>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</si>
  <si>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</si>
  <si>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</si>
  <si>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</si>
  <si>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</si>
  <si>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</si>
  <si>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</si>
  <si>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</si>
  <si>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</si>
  <si>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</si>
  <si>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</si>
  <si>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</si>
  <si>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</si>
  <si>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</si>
  <si>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</si>
  <si>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</si>
  <si>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</si>
  <si>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</si>
  <si>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</si>
  <si>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</si>
  <si>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</si>
  <si>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</si>
  <si>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</si>
  <si>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</si>
  <si>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</si>
  <si>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</si>
  <si>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</si>
  <si>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</si>
  <si>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</si>
  <si>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</si>
  <si>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</si>
  <si>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</si>
  <si>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</si>
  <si>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</si>
  <si>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</si>
  <si>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</si>
  <si>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</si>
  <si>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</si>
  <si>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</si>
  <si>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</si>
  <si>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</si>
  <si>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</si>
  <si>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</si>
  <si>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</si>
  <si>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</si>
  <si>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</si>
  <si>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</si>
  <si>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</si>
  <si>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</si>
  <si>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</si>
  <si>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</si>
  <si>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</si>
  <si>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</si>
  <si>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</si>
  <si>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</si>
  <si>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</si>
  <si>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</si>
  <si>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</si>
  <si>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</si>
  <si>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</si>
  <si>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</si>
  <si>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</si>
  <si>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</si>
  <si>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</si>
  <si>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</si>
  <si>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</si>
  <si>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</si>
  <si>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</si>
  <si>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</si>
  <si>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</si>
  <si>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</si>
  <si>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</si>
  <si>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</si>
  <si>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</si>
  <si>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</si>
  <si>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</si>
  <si>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</si>
  <si>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</si>
  <si>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</si>
  <si>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</si>
  <si>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</si>
  <si>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</si>
  <si>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</si>
  <si>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</si>
  <si>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</si>
  <si>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</si>
  <si>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</si>
  <si>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</si>
  <si>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</si>
  <si>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</si>
  <si>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</si>
  <si>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</si>
  <si>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</si>
  <si>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</si>
  <si>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</si>
  <si>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</si>
  <si>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</si>
  <si>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</si>
  <si>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</si>
  <si>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</si>
  <si>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</si>
  <si>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</si>
  <si>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</si>
  <si>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</si>
  <si>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</si>
  <si>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</si>
  <si>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</si>
  <si>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</si>
  <si>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</si>
  <si>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</si>
  <si>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</si>
  <si>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</si>
  <si>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</si>
  <si>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</si>
  <si>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</si>
  <si>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</si>
  <si>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</si>
  <si>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</si>
  <si>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</si>
  <si>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</si>
  <si>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</si>
  <si>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</si>
  <si>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</si>
  <si>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</si>
  <si>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</si>
  <si>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</si>
  <si>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</si>
  <si>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</si>
  <si>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</si>
  <si>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</si>
  <si>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</si>
  <si>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</si>
  <si>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</si>
  <si>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</si>
  <si>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</si>
  <si>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</si>
  <si>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</si>
  <si>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</si>
  <si>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</si>
  <si>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</si>
  <si>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</si>
  <si>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</si>
  <si>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</si>
  <si>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</si>
  <si>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</si>
  <si>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</si>
  <si>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</si>
  <si>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</si>
  <si>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</si>
  <si>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</si>
  <si>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</si>
  <si>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</si>
  <si>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</si>
  <si>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</si>
  <si>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</si>
  <si>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</si>
  <si>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</si>
  <si>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</si>
  <si>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</si>
  <si>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</si>
  <si>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</si>
  <si>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</si>
  <si>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</si>
  <si>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</si>
  <si>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</si>
  <si>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</si>
  <si>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</si>
  <si>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</si>
  <si>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</si>
  <si>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</si>
  <si>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</si>
  <si>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</si>
  <si>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</si>
  <si>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</si>
  <si>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</si>
  <si>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</si>
  <si>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</si>
  <si>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</si>
  <si>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</si>
  <si>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</si>
  <si>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</si>
  <si>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</si>
  <si>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</si>
  <si>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</si>
  <si>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</si>
  <si>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</si>
  <si>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</si>
  <si>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</si>
  <si>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</si>
  <si>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</si>
  <si>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</si>
  <si>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</si>
  <si>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</si>
  <si>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</si>
  <si>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</si>
  <si>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</si>
  <si>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</si>
  <si>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</si>
  <si>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</si>
  <si>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</si>
  <si>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</si>
  <si>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</si>
  <si>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</si>
  <si>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</si>
  <si>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</si>
  <si>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</si>
  <si>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</si>
  <si>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</si>
  <si>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</si>
  <si>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</si>
  <si>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</si>
  <si>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</si>
  <si>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</si>
  <si>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</si>
  <si>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</si>
  <si>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</si>
  <si>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</si>
  <si>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</si>
  <si>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</si>
  <si>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</si>
  <si>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</si>
  <si>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</si>
  <si>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</si>
  <si>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</si>
  <si>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</si>
  <si>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</si>
  <si>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</si>
  <si>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</si>
  <si>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</si>
  <si>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</si>
  <si>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</si>
  <si>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</si>
  <si>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</si>
  <si>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</si>
  <si>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</si>
  <si>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</si>
  <si>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</si>
  <si>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</si>
  <si>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</si>
  <si>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</si>
  <si>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</si>
  <si>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</si>
  <si>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</si>
  <si>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</si>
  <si>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</si>
  <si>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</si>
  <si>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</si>
  <si>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</si>
  <si>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</si>
  <si>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</si>
  <si>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</si>
  <si>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</si>
  <si>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</si>
  <si>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</si>
  <si>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</si>
  <si>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</si>
  <si>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</si>
  <si>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</si>
  <si>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</si>
  <si>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</si>
  <si>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</si>
  <si>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</si>
  <si>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</si>
  <si>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</si>
  <si>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</si>
  <si>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</si>
  <si>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</si>
  <si>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</si>
  <si>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</si>
  <si>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</si>
  <si>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</si>
  <si>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</si>
  <si>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</si>
  <si>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</si>
  <si>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</si>
  <si>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</si>
  <si>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</si>
  <si>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</si>
  <si>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</si>
  <si>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</si>
  <si>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</si>
  <si>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</si>
  <si>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</si>
  <si>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</si>
  <si>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</si>
  <si>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</si>
  <si>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</si>
  <si>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</si>
  <si>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</si>
  <si>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</si>
  <si>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</si>
  <si>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</si>
  <si>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</si>
  <si>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</si>
  <si>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</si>
  <si>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</si>
  <si>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</si>
  <si>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</si>
  <si>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</si>
  <si>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</si>
  <si>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</si>
  <si>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</si>
  <si>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</si>
  <si>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</si>
  <si>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</si>
  <si>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</si>
  <si>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</si>
  <si>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</si>
  <si>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</si>
  <si>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</si>
  <si>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</si>
  <si>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</si>
  <si>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</si>
  <si>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</si>
  <si>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</si>
  <si>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</si>
  <si>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</si>
  <si>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</si>
  <si>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</si>
  <si>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</si>
  <si>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</si>
  <si>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</si>
  <si>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</si>
  <si>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</si>
  <si>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</si>
  <si>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</si>
  <si>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</si>
  <si>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</si>
  <si>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</si>
  <si>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</si>
  <si>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</si>
  <si>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</si>
  <si>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</si>
  <si>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</si>
  <si>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</si>
  <si>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</si>
  <si>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</si>
  <si>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</si>
  <si>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</si>
  <si>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</si>
  <si>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</si>
  <si>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</si>
  <si>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</si>
  <si>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</si>
  <si>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</si>
  <si>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</si>
  <si>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</si>
  <si>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</si>
  <si>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</si>
  <si>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</si>
  <si>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</si>
  <si>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</si>
  <si>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</si>
  <si>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</si>
  <si>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</si>
  <si>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</si>
  <si>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</si>
  <si>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</si>
  <si>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</si>
  <si>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</si>
  <si>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</si>
  <si>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</si>
  <si>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</si>
  <si>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</si>
  <si>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</si>
  <si>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</si>
  <si>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</si>
  <si>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</si>
  <si>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</si>
  <si>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</si>
  <si>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</si>
  <si>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</si>
  <si>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</si>
  <si>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</si>
  <si>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</si>
  <si>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</si>
  <si>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</si>
  <si>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</si>
  <si>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</si>
  <si>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</si>
  <si>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</si>
  <si>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</si>
  <si>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</si>
  <si>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</si>
  <si>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</si>
  <si>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</si>
  <si>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</si>
  <si>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</si>
  <si>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</si>
  <si>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</si>
  <si>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</si>
  <si>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</si>
  <si>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</si>
  <si>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</si>
  <si>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</si>
  <si>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</si>
  <si>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</si>
  <si>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</si>
  <si>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</si>
  <si>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</si>
  <si>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</si>
  <si>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</si>
  <si>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</si>
  <si>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</si>
  <si>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</si>
  <si>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</si>
  <si>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</si>
  <si>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</si>
  <si>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</si>
  <si>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</si>
  <si>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</si>
  <si>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</si>
  <si>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</si>
  <si>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</si>
  <si>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</si>
  <si>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</si>
  <si>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</si>
  <si>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</si>
  <si>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</si>
  <si>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</si>
  <si>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</si>
  <si>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</si>
  <si>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</si>
  <si>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</si>
  <si>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</si>
  <si>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</si>
  <si>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</si>
  <si>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</si>
  <si>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</si>
  <si>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</si>
  <si>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</si>
  <si>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</si>
  <si>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</si>
  <si>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</si>
  <si>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</si>
  <si>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</si>
  <si>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</si>
  <si>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</si>
  <si>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</si>
  <si>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</si>
  <si>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</si>
  <si>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</si>
  <si>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</si>
  <si>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</si>
  <si>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</si>
  <si>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</si>
  <si>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</si>
  <si>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</si>
  <si>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</si>
  <si>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</si>
  <si>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</si>
  <si>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</si>
  <si>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</si>
  <si>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</si>
  <si>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</si>
  <si>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</si>
  <si>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</si>
  <si>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</si>
  <si>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</si>
  <si>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</si>
  <si>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</si>
  <si>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</si>
  <si>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</si>
  <si>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</si>
  <si>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</si>
  <si>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</si>
  <si>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</si>
  <si>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</si>
  <si>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</si>
  <si>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</si>
  <si>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</si>
  <si>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</si>
  <si>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</si>
  <si>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</si>
  <si>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</si>
  <si>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</si>
  <si>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</si>
  <si>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</si>
  <si>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</si>
  <si>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</si>
  <si>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</si>
  <si>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</si>
  <si>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</si>
  <si>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</si>
  <si>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</si>
  <si>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</si>
  <si>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</si>
  <si>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</si>
  <si>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</si>
  <si>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</si>
  <si>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</si>
  <si>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</si>
  <si>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</si>
  <si>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</si>
  <si>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</si>
  <si>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</si>
  <si>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</si>
  <si>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</si>
  <si>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</si>
  <si>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</si>
  <si>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</si>
  <si>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</si>
  <si>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</si>
  <si>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</si>
  <si>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</si>
  <si>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</si>
  <si>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</si>
  <si>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</si>
  <si>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</si>
  <si>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</si>
  <si>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</si>
  <si>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</si>
  <si>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</si>
  <si>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</si>
  <si>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</si>
  <si>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</si>
  <si>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</si>
  <si>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</si>
  <si>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</si>
  <si>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</si>
  <si>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</si>
  <si>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</si>
  <si>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</si>
  <si>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</si>
  <si>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</si>
  <si>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</si>
  <si>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</si>
  <si>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</si>
  <si>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</si>
  <si>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</si>
  <si>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</si>
  <si>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</si>
  <si>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</si>
  <si>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</si>
  <si>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</si>
  <si>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</si>
  <si>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</si>
  <si>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</si>
  <si>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</si>
  <si>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</si>
  <si>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</si>
  <si>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</si>
  <si>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</si>
  <si>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</si>
  <si>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</si>
  <si>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</si>
  <si>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</si>
  <si>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</si>
  <si>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</si>
  <si>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</si>
  <si>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</si>
  <si>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</si>
  <si>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</si>
  <si>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</si>
  <si>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</si>
  <si>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</si>
  <si>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</si>
  <si>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</si>
  <si>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</si>
  <si>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</si>
  <si>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</si>
  <si>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</si>
  <si>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</si>
  <si>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</si>
  <si>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</si>
  <si>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</si>
  <si>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</si>
  <si>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</si>
  <si>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</si>
  <si>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</si>
  <si>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</si>
  <si>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</si>
  <si>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</si>
  <si>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</si>
  <si>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</si>
  <si>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</si>
  <si>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</si>
  <si>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</si>
  <si>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</si>
  <si>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</si>
  <si>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</si>
  <si>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</si>
  <si>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</si>
  <si>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</si>
  <si>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</si>
  <si>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</si>
  <si>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</si>
  <si>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</si>
  <si>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</si>
  <si>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</si>
  <si>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</si>
  <si>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</si>
  <si>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</si>
  <si>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</si>
  <si>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</si>
  <si>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</si>
  <si>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</si>
  <si>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</si>
  <si>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</si>
  <si>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</si>
  <si>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</si>
  <si>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</si>
  <si>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</si>
  <si>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</si>
  <si>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</si>
  <si>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</si>
  <si>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</si>
  <si>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</si>
  <si>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</si>
  <si>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</si>
  <si>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</si>
  <si>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</si>
  <si>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</si>
  <si>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</si>
  <si>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</si>
  <si>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</si>
  <si>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</si>
  <si>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</si>
  <si>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</si>
  <si>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</si>
  <si>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</si>
  <si>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</si>
  <si>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</si>
  <si>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</si>
  <si>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</si>
  <si>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</si>
  <si>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</si>
  <si>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</si>
  <si>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</si>
  <si>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</si>
  <si>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</si>
  <si>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</si>
  <si>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</si>
  <si>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</si>
  <si>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</si>
  <si>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</si>
  <si>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</si>
  <si>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</si>
  <si>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</si>
  <si>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</si>
  <si>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</si>
  <si>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</si>
  <si>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</si>
  <si>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</si>
  <si>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</si>
  <si>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</si>
  <si>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</si>
  <si>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</si>
  <si>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</si>
  <si>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</si>
  <si>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</si>
  <si>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</si>
  <si>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</si>
  <si>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</si>
  <si>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</si>
  <si>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</si>
  <si>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</si>
  <si>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</si>
  <si>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</si>
  <si>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</si>
  <si>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</si>
  <si>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</si>
  <si>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</si>
  <si>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</si>
  <si>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</si>
  <si>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</si>
  <si>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</si>
  <si>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</si>
  <si>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</si>
  <si>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</si>
  <si>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</si>
  <si>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</si>
  <si>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</si>
  <si>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</si>
  <si>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</si>
  <si>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</si>
  <si>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</si>
  <si>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</si>
  <si>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</si>
  <si>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</si>
  <si>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</si>
  <si>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</si>
  <si>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</si>
  <si>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</si>
  <si>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</si>
  <si>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</si>
  <si>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</si>
  <si>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</si>
  <si>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</si>
  <si>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</si>
  <si>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</si>
  <si>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</si>
  <si>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</si>
  <si>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</si>
  <si>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</si>
  <si>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</si>
  <si>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</si>
  <si>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</si>
  <si>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</si>
  <si>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</si>
  <si>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</si>
  <si>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</si>
  <si>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</si>
  <si>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</si>
  <si>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</si>
  <si>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</si>
  <si>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</si>
  <si>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</si>
  <si>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</si>
  <si>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</si>
  <si>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</si>
  <si>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</si>
  <si>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</si>
  <si>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</si>
  <si>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</si>
  <si>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</si>
  <si>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</si>
  <si>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</si>
  <si>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</si>
  <si>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</si>
  <si>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</si>
  <si>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</si>
  <si>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</si>
  <si>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</si>
  <si>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</si>
  <si>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</si>
  <si>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</si>
  <si>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</si>
  <si>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</si>
  <si>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</si>
  <si>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</si>
  <si>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</si>
  <si>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</si>
  <si>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</si>
  <si>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</si>
  <si>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</si>
  <si>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</si>
  <si>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</si>
  <si>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</si>
  <si>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</si>
  <si>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</si>
  <si>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</si>
  <si>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</si>
  <si>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</si>
  <si>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</si>
  <si>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</si>
  <si>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</si>
  <si>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</si>
  <si>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</si>
  <si>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</si>
  <si>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</si>
  <si>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</si>
  <si>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</si>
  <si>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</si>
  <si>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</si>
  <si>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</si>
  <si>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</si>
  <si>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</si>
  <si>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</si>
  <si>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</si>
  <si>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</si>
  <si>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</si>
  <si>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</si>
  <si>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</si>
  <si>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</si>
  <si>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</si>
  <si>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</si>
  <si>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</si>
  <si>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</si>
  <si>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</si>
  <si>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</si>
  <si>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</si>
  <si>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</si>
  <si>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</si>
  <si>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</si>
  <si>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</si>
  <si>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</si>
  <si>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</si>
  <si>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</si>
  <si>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</si>
  <si>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</si>
  <si>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</si>
  <si>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</si>
  <si>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</si>
  <si>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</si>
  <si>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</si>
  <si>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</si>
  <si>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</si>
  <si>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</si>
  <si>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</si>
  <si>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</si>
  <si>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</si>
  <si>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</si>
  <si>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</si>
  <si>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</si>
  <si>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</si>
  <si>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</si>
  <si>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</si>
  <si>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</si>
  <si>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</si>
  <si>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</si>
  <si>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</si>
  <si>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</si>
  <si>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</si>
  <si>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</si>
  <si>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</si>
  <si>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</si>
  <si>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</si>
  <si>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</si>
  <si>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</si>
  <si>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</si>
  <si>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</si>
  <si>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</si>
  <si>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</si>
  <si>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</si>
  <si>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</si>
  <si>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</si>
  <si>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</si>
  <si>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</si>
  <si>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</si>
  <si>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</si>
  <si>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</si>
  <si>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</si>
  <si>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</si>
  <si>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</si>
  <si>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</si>
  <si>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</si>
  <si>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</si>
  <si>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</si>
  <si>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</si>
  <si>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</si>
  <si>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</si>
  <si>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</si>
  <si>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</si>
  <si>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</si>
  <si>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</si>
  <si>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</si>
  <si>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</si>
  <si>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</si>
  <si>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</si>
  <si>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</si>
  <si>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</si>
  <si>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</si>
  <si>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</si>
  <si>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</si>
  <si>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</si>
  <si>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</si>
  <si>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</si>
  <si>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</si>
  <si>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</si>
  <si>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</si>
  <si>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</si>
  <si>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</si>
  <si>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</si>
  <si>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</si>
  <si>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</si>
  <si>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</si>
  <si>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</si>
  <si>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</si>
  <si>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</si>
  <si>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</si>
  <si>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</si>
  <si>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</si>
  <si>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</si>
  <si>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</si>
  <si>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</si>
  <si>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</si>
  <si>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</si>
  <si>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</si>
  <si>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</si>
  <si>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</si>
  <si>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</si>
  <si>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</si>
  <si>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</si>
  <si>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</si>
  <si>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</si>
  <si>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</si>
  <si>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</si>
  <si>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</si>
  <si>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</si>
  <si>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</si>
  <si>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</si>
  <si>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</si>
  <si>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</si>
  <si>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</si>
  <si>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</si>
  <si>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</si>
  <si>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</si>
  <si>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</si>
  <si>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</si>
  <si>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</si>
  <si>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</si>
  <si>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</si>
  <si>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</si>
  <si>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</si>
  <si>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</si>
  <si>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</si>
  <si>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</si>
  <si>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</si>
  <si>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</si>
  <si>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</si>
  <si>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</si>
  <si>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</si>
  <si>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</si>
  <si>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</si>
  <si>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</si>
  <si>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</si>
  <si>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</si>
  <si>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</si>
  <si>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</si>
  <si>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</si>
  <si>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</si>
  <si>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</si>
  <si>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</si>
  <si>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</si>
  <si>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</si>
  <si>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</si>
  <si>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</si>
  <si>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</si>
  <si>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</si>
  <si>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</si>
  <si>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</si>
  <si>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</si>
  <si>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</si>
  <si>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</si>
  <si>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</si>
  <si>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</si>
  <si>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</si>
  <si>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</si>
  <si>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</si>
  <si>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</si>
  <si>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</si>
  <si>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</si>
  <si>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</si>
  <si>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</si>
  <si>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</si>
  <si>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</si>
  <si>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</si>
  <si>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</si>
  <si>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</si>
  <si>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</si>
  <si>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</si>
  <si>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</si>
  <si>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</si>
  <si>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</si>
  <si>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</si>
  <si>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</si>
  <si>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</si>
  <si>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</si>
  <si>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</si>
  <si>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</si>
  <si>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</si>
  <si>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</si>
  <si>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</si>
  <si>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</si>
  <si>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</si>
  <si>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</si>
  <si>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</si>
  <si>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</si>
  <si>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</si>
  <si>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</si>
  <si>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</si>
  <si>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</si>
  <si>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</si>
  <si>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</si>
  <si>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</si>
  <si>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</si>
  <si>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</si>
  <si>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</si>
  <si>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</si>
  <si>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</si>
  <si>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</si>
  <si>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</si>
  <si>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</si>
  <si>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</si>
  <si>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</si>
  <si>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</si>
  <si>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</si>
  <si>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</si>
  <si>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</si>
  <si>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</si>
  <si>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</si>
  <si>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</si>
  <si>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</si>
  <si>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</si>
  <si>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</si>
  <si>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</si>
  <si>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</si>
  <si>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</si>
  <si>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</si>
  <si>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</si>
  <si>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</si>
  <si>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</si>
  <si>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</si>
  <si>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</si>
  <si>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</si>
  <si>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</si>
  <si>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</si>
  <si>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</si>
  <si>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</si>
  <si>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</si>
  <si>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</si>
  <si>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</si>
  <si>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</si>
  <si>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</si>
  <si>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</si>
  <si>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</si>
  <si>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</si>
  <si>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</si>
  <si>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</si>
  <si>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</si>
  <si>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</si>
  <si>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</si>
  <si>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</si>
  <si>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</si>
  <si>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</si>
  <si>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</si>
  <si>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</si>
  <si>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</si>
  <si>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</si>
  <si>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</si>
  <si>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</si>
  <si>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</si>
  <si>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</si>
  <si>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</si>
  <si>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</si>
  <si>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</si>
  <si>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</si>
  <si>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</si>
  <si>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</si>
  <si>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</si>
  <si>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</si>
  <si>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</si>
  <si>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</si>
  <si>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</si>
  <si>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</si>
  <si>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</si>
  <si>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</si>
  <si>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</si>
  <si>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</si>
  <si>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</si>
  <si>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</si>
  <si>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</si>
  <si>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</si>
  <si>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</si>
  <si>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</si>
  <si>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</si>
  <si>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</si>
  <si>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</si>
  <si>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</si>
  <si>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</si>
  <si>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</si>
  <si>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</si>
  <si>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</si>
  <si>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</si>
  <si>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</si>
  <si>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</si>
  <si>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</si>
  <si>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</si>
  <si>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</si>
  <si>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</si>
  <si>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</si>
  <si>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</si>
  <si>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</si>
  <si>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</si>
  <si>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</si>
  <si>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</si>
  <si>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</si>
  <si>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</si>
  <si>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</si>
  <si>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</si>
  <si>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</si>
  <si>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</si>
  <si>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</si>
  <si>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</si>
  <si>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</si>
  <si>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</si>
  <si>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</si>
  <si>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</si>
  <si>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</si>
  <si>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</si>
  <si>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</si>
  <si>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</si>
  <si>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</si>
  <si>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</si>
  <si>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</si>
  <si>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</si>
  <si>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</si>
  <si>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</si>
  <si>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</si>
  <si>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</si>
  <si>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</si>
  <si>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</si>
  <si>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</si>
  <si>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</si>
  <si>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</si>
  <si>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</si>
  <si>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</si>
  <si>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</si>
  <si>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</si>
  <si>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</si>
  <si>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</si>
  <si>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</si>
  <si>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</si>
  <si>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</si>
  <si>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</si>
  <si>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</si>
  <si>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</si>
  <si>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</si>
  <si>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</si>
  <si>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</si>
  <si>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</si>
  <si>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</si>
  <si>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</si>
  <si>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</si>
  <si>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</si>
  <si>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</si>
  <si>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</si>
  <si>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</si>
  <si>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</si>
  <si>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</si>
  <si>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</si>
  <si>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</si>
  <si>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</si>
  <si>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</si>
  <si>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</si>
  <si>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</si>
  <si>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</si>
  <si>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</si>
  <si>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</si>
  <si>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</si>
  <si>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</si>
  <si>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</si>
  <si>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</si>
  <si>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</si>
  <si>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</si>
  <si>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</si>
  <si>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</si>
  <si>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</si>
  <si>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</si>
  <si>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</si>
  <si>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</si>
  <si>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</si>
  <si>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</si>
  <si>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</si>
  <si>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</si>
  <si>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</si>
  <si>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</si>
  <si>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</si>
  <si>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</si>
  <si>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</si>
  <si>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</si>
  <si>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</si>
  <si>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</si>
  <si>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</si>
  <si>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</si>
  <si>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</si>
  <si>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</si>
  <si>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</si>
  <si>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</si>
  <si>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</si>
  <si>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</si>
  <si>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</si>
  <si>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</si>
  <si>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</si>
  <si>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</si>
  <si>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</si>
  <si>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</si>
  <si>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</si>
  <si>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</si>
  <si>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</si>
  <si>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</si>
  <si>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</si>
  <si>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</si>
  <si>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</si>
  <si>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</si>
  <si>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</si>
  <si>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</si>
  <si>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</si>
  <si>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</si>
  <si>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</si>
  <si>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</si>
  <si>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</si>
  <si>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</si>
  <si>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</si>
  <si>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</si>
  <si>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</si>
  <si>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</si>
  <si>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</si>
  <si>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</si>
  <si>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</si>
  <si>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</si>
  <si>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</si>
  <si>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</si>
  <si>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</si>
  <si>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</si>
  <si>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</si>
  <si>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</si>
  <si>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</si>
  <si>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</si>
  <si>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</si>
  <si>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</si>
  <si>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</si>
  <si>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</si>
  <si>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</si>
  <si>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</si>
  <si>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</si>
  <si>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</si>
  <si>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</si>
  <si>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</si>
  <si>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</si>
  <si>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</si>
  <si>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</si>
  <si>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</si>
  <si>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</si>
  <si>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</si>
  <si>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</si>
  <si>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</si>
  <si>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</si>
  <si>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</si>
  <si>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</si>
  <si>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</si>
  <si>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</si>
  <si>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</si>
  <si>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</si>
  <si>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</si>
  <si>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</si>
  <si>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</si>
  <si>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</si>
  <si>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</si>
  <si>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</si>
  <si>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</si>
  <si>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</si>
  <si>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</si>
  <si>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</si>
  <si>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</si>
  <si>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</si>
  <si>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</si>
  <si>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</si>
  <si>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</si>
  <si>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</si>
  <si>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</si>
  <si>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</si>
  <si>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</si>
  <si>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</si>
  <si>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</si>
  <si>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</si>
  <si>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</si>
  <si>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</si>
  <si>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</si>
  <si>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</si>
  <si>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</si>
  <si>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</si>
  <si>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</si>
  <si>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</si>
  <si>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</si>
  <si>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</si>
  <si>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</si>
  <si>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</si>
  <si>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</si>
  <si>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</si>
  <si>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</si>
  <si>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</si>
  <si>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</si>
  <si>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</si>
  <si>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</si>
  <si>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</si>
  <si>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</si>
  <si>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</si>
  <si>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</si>
  <si>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</si>
  <si>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</si>
  <si>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</si>
  <si>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</si>
  <si>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</si>
  <si>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</si>
  <si>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</si>
  <si>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</si>
  <si>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</si>
  <si>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</si>
  <si>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</si>
  <si>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</si>
  <si>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</si>
  <si>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</si>
  <si>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</si>
  <si>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</si>
  <si>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</si>
  <si>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</si>
  <si>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</si>
  <si>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</si>
  <si>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</si>
  <si>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</si>
  <si>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</si>
  <si>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</si>
  <si>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</si>
  <si>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</si>
  <si>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</si>
  <si>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</si>
  <si>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</si>
  <si>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</si>
  <si>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</si>
  <si>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</si>
  <si>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</si>
  <si>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</si>
  <si>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</si>
  <si>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</si>
  <si>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</si>
  <si>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</si>
  <si>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</si>
  <si>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</si>
  <si>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</si>
  <si>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</si>
  <si>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</si>
  <si>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</si>
  <si>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</si>
  <si>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</si>
  <si>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</si>
  <si>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</si>
  <si>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</si>
  <si>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</si>
  <si>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</si>
  <si>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</si>
  <si>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</si>
  <si>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</si>
  <si>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</si>
  <si>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</si>
  <si>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</si>
  <si>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</si>
  <si>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</si>
  <si>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</si>
  <si>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</si>
  <si>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</si>
  <si>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</si>
  <si>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</si>
  <si>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</si>
  <si>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</si>
  <si>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</si>
  <si>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</si>
  <si>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</si>
  <si>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</si>
  <si>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</si>
  <si>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</si>
  <si>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</si>
  <si>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</si>
  <si>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</si>
  <si>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</si>
  <si>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</si>
  <si>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</si>
  <si>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</si>
  <si>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</si>
  <si>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</si>
  <si>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</si>
  <si>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</si>
  <si>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</si>
  <si>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</si>
  <si>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</si>
  <si>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</si>
  <si>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</si>
  <si>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</si>
  <si>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</si>
  <si>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</si>
  <si>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</si>
  <si>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</si>
  <si>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</si>
  <si>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</si>
  <si>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</si>
  <si>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</si>
  <si>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</si>
  <si>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</si>
  <si>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</si>
  <si>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</si>
  <si>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</si>
  <si>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</si>
  <si>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</si>
  <si>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</si>
  <si>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</si>
  <si>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</si>
  <si>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</si>
  <si>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</si>
  <si>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</si>
  <si>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</si>
  <si>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</si>
  <si>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</si>
  <si>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</si>
  <si>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</si>
  <si>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</si>
  <si>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</si>
  <si>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</si>
  <si>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</si>
  <si>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</si>
  <si>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</si>
  <si>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</si>
  <si>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</si>
  <si>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</si>
  <si>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</si>
  <si>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</si>
  <si>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</si>
  <si>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</si>
  <si>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</si>
  <si>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</si>
  <si>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</si>
  <si>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</si>
  <si>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</si>
  <si>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</si>
  <si>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</si>
  <si>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</si>
  <si>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</si>
  <si>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</si>
  <si>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</si>
  <si>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</si>
  <si>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</si>
  <si>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</si>
  <si>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</si>
  <si>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</si>
  <si>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</si>
  <si>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</si>
  <si>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</si>
  <si>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</si>
  <si>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</si>
  <si>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</si>
  <si>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</si>
  <si>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</si>
  <si>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</si>
  <si>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</si>
  <si>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</si>
  <si>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</si>
  <si>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</si>
  <si>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</si>
  <si>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</si>
  <si>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</si>
  <si>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</si>
  <si>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</si>
  <si>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</si>
  <si>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</si>
  <si>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</si>
  <si>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</si>
  <si>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</si>
  <si>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</si>
  <si>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</si>
  <si>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</si>
  <si>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</si>
  <si>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</si>
  <si>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</si>
  <si>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</si>
  <si>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</si>
  <si>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</si>
  <si>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</si>
  <si>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</si>
  <si>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</si>
  <si>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</si>
  <si>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</si>
  <si>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</si>
  <si>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</si>
  <si>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</si>
  <si>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</si>
  <si>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</si>
  <si>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</si>
  <si>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</si>
  <si>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</si>
  <si>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</si>
  <si>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</si>
  <si>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</si>
  <si>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</si>
  <si>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</si>
  <si>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</si>
  <si>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</si>
  <si>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</si>
  <si>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</si>
  <si>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</si>
  <si>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</si>
  <si>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</si>
  <si>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</si>
  <si>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</si>
  <si>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</si>
  <si>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</si>
  <si>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</si>
  <si>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</si>
  <si>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</si>
  <si>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</si>
  <si>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</si>
  <si>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</si>
  <si>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</si>
  <si>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</si>
  <si>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</si>
  <si>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</si>
  <si>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</si>
  <si>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</si>
  <si>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</si>
  <si>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</si>
  <si>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</si>
  <si>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</si>
  <si>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</si>
  <si>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</si>
  <si>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</si>
  <si>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</si>
  <si>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</si>
  <si>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</si>
  <si>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</si>
  <si>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</si>
  <si>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</si>
  <si>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</si>
  <si>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</si>
  <si>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</si>
  <si>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</si>
  <si>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</si>
  <si>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</si>
  <si>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</si>
  <si>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</si>
  <si>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</si>
  <si>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</si>
  <si>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</si>
  <si>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</si>
  <si>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</si>
  <si>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</si>
  <si>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</si>
  <si>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</si>
  <si>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</si>
  <si>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</si>
  <si>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</si>
  <si>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</si>
  <si>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</si>
  <si>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</si>
  <si>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</si>
  <si>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</si>
  <si>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</si>
  <si>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</si>
  <si>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</si>
  <si>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</si>
  <si>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</si>
  <si>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</si>
  <si>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</si>
  <si>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</si>
  <si>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</si>
  <si>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</si>
  <si>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</si>
  <si>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</si>
  <si>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</si>
  <si>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</si>
  <si>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</si>
  <si>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</si>
  <si>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</si>
  <si>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</si>
  <si>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</si>
  <si>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</si>
  <si>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</si>
  <si>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</si>
  <si>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</si>
  <si>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</si>
  <si>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</si>
  <si>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</si>
  <si>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</si>
  <si>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</si>
  <si>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</si>
  <si>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</si>
  <si>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</si>
  <si>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</si>
  <si>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</si>
  <si>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</si>
  <si>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</si>
  <si>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</si>
  <si>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</si>
  <si>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</si>
  <si>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</si>
  <si>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</si>
  <si>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</si>
  <si>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</si>
  <si>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</si>
  <si>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</si>
  <si>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</si>
  <si>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</si>
  <si>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</si>
  <si>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</si>
  <si>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</si>
  <si>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</si>
  <si>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</si>
  <si>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</si>
  <si>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</si>
  <si>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</si>
  <si>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</si>
  <si>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</si>
  <si>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</si>
  <si>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</si>
  <si>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</si>
  <si>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</si>
  <si>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</si>
  <si>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</si>
  <si>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</si>
  <si>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</si>
  <si>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</si>
  <si>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</si>
  <si>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</si>
  <si>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</si>
  <si>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</si>
  <si>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</si>
  <si>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</si>
  <si>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</si>
  <si>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</si>
  <si>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</si>
  <si>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</si>
  <si>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</si>
  <si>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</si>
  <si>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</si>
  <si>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</si>
  <si>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</si>
  <si>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</si>
  <si>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</si>
  <si>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</si>
  <si>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</si>
  <si>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</si>
  <si>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</si>
  <si>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</si>
  <si>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</si>
  <si>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</si>
  <si>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</si>
  <si>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</si>
  <si>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</si>
  <si>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</si>
  <si>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</si>
  <si>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</si>
  <si>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</si>
  <si>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</si>
  <si>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</si>
  <si>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</si>
  <si>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</si>
  <si>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</si>
  <si>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</si>
  <si>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</si>
  <si>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</si>
  <si>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</si>
  <si>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</si>
  <si>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</si>
  <si>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</si>
  <si>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</si>
  <si>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</si>
  <si>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</si>
  <si>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</si>
  <si>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</si>
  <si>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</si>
  <si>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</si>
  <si>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</si>
  <si>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</si>
  <si>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</si>
  <si>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</si>
  <si>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</si>
  <si>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</si>
  <si>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</si>
  <si>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</si>
  <si>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</si>
  <si>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</si>
  <si>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</si>
  <si>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</si>
  <si>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</si>
  <si>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</si>
  <si>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</si>
  <si>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</si>
  <si>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</si>
  <si>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</si>
  <si>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</si>
  <si>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</si>
  <si>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</si>
  <si>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</si>
  <si>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</si>
  <si>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</si>
  <si>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</si>
  <si>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</si>
  <si>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</si>
  <si>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</si>
  <si>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</si>
  <si>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</si>
  <si>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</si>
  <si>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</si>
  <si>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</si>
  <si>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</si>
  <si>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</si>
  <si>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</si>
  <si>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</si>
  <si>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</si>
  <si>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</si>
  <si>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</si>
  <si>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</si>
  <si>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</si>
  <si>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</si>
  <si>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</si>
  <si>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</si>
  <si>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</si>
  <si>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</si>
  <si>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</si>
  <si>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</si>
  <si>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</si>
  <si>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</si>
  <si>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</si>
  <si>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</si>
  <si>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</si>
  <si>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</si>
  <si>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</si>
  <si>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</si>
  <si>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</si>
  <si>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</si>
  <si>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</si>
  <si>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</si>
  <si>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</si>
  <si>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</si>
  <si>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</si>
  <si>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</si>
  <si>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</si>
  <si>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</si>
  <si>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</si>
  <si>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</si>
  <si>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</si>
  <si>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</si>
  <si>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</si>
  <si>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</si>
  <si>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</si>
  <si>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</si>
  <si>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</si>
  <si>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</si>
  <si>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</si>
  <si>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</si>
  <si>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</si>
  <si>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</si>
  <si>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</si>
  <si>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</si>
  <si>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</si>
  <si>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</si>
  <si>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</si>
  <si>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</si>
  <si>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</si>
  <si>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</si>
  <si>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</si>
  <si>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</si>
  <si>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</si>
  <si>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</si>
  <si>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</si>
  <si>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</si>
  <si>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</si>
  <si>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</si>
  <si>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</si>
  <si>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</si>
  <si>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</si>
  <si>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</si>
  <si>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</si>
  <si>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</si>
  <si>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</si>
  <si>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</si>
  <si>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</si>
  <si>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</si>
  <si>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</si>
  <si>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</si>
  <si>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</si>
  <si>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</si>
  <si>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</si>
  <si>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</si>
  <si>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</si>
  <si>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</si>
  <si>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</si>
  <si>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</si>
  <si>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</si>
  <si>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</si>
  <si>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</si>
  <si>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</si>
  <si>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</si>
  <si>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</si>
  <si>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</si>
  <si>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</si>
  <si>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</si>
  <si>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</si>
  <si>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</si>
  <si>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</si>
  <si>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</si>
  <si>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</si>
  <si>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</si>
  <si>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</si>
  <si>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</si>
  <si>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</si>
  <si>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</si>
  <si>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</si>
  <si>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</si>
  <si>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</si>
  <si>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</si>
  <si>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</si>
  <si>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</si>
  <si>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</si>
  <si>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</si>
  <si>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</si>
  <si>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</si>
  <si>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</si>
  <si>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</si>
  <si>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</si>
  <si>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</si>
  <si>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</si>
  <si>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</si>
  <si>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</si>
  <si>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</si>
  <si>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</si>
  <si>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</si>
  <si>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</si>
  <si>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</si>
  <si>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</si>
  <si>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</si>
  <si>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</si>
  <si>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</si>
  <si>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</si>
  <si>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</si>
  <si>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</si>
  <si>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</si>
  <si>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</si>
  <si>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</si>
  <si>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</si>
  <si>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</si>
  <si>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</si>
  <si>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</si>
  <si>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</si>
  <si>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</si>
  <si>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</si>
  <si>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</si>
  <si>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</si>
  <si>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</si>
  <si>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</si>
  <si>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</si>
  <si>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</si>
  <si>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</si>
  <si>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</si>
  <si>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</si>
  <si>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</si>
  <si>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</si>
  <si>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</si>
  <si>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</si>
  <si>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</si>
  <si>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</si>
  <si>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</si>
  <si>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</si>
  <si>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</si>
  <si>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</si>
  <si>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</si>
  <si>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</si>
  <si>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</si>
  <si>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</si>
  <si>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</si>
  <si>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</si>
  <si>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</si>
  <si>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</si>
  <si>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</si>
  <si>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</si>
  <si>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</si>
  <si>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</si>
  <si>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</si>
  <si>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</si>
  <si>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</si>
  <si>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</si>
  <si>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</si>
  <si>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</si>
  <si>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</si>
  <si>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</si>
  <si>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</si>
  <si>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</si>
  <si>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</si>
  <si>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</si>
  <si>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</si>
  <si>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</si>
  <si>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</si>
  <si>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</si>
  <si>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</si>
  <si>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</si>
  <si>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</si>
  <si>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</si>
  <si>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</si>
  <si>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</si>
  <si>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</si>
  <si>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</si>
  <si>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</si>
  <si>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</si>
  <si>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</si>
  <si>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</si>
  <si>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</si>
  <si>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</si>
  <si>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</si>
  <si>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</si>
  <si>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</si>
  <si>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</si>
  <si>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</si>
  <si>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</si>
  <si>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</si>
  <si>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</si>
  <si>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</si>
  <si>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</si>
  <si>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</si>
  <si>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</si>
  <si>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</si>
  <si>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</si>
  <si>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</si>
  <si>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</si>
  <si>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</si>
  <si>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</si>
  <si>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</si>
  <si>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</si>
  <si>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</si>
  <si>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</si>
  <si>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</si>
  <si>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</si>
  <si>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</si>
  <si>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</si>
  <si>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</si>
  <si>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</si>
  <si>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</si>
  <si>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</si>
  <si>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</si>
  <si>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</si>
  <si>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</si>
  <si>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</si>
  <si>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</si>
  <si>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</si>
  <si>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</si>
  <si>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</si>
  <si>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</si>
  <si>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</si>
  <si>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</si>
  <si>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</si>
  <si>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</si>
  <si>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</si>
  <si>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</si>
  <si>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</si>
  <si>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</si>
  <si>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</si>
  <si>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</si>
  <si>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</si>
  <si>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</si>
  <si>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</si>
  <si>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</si>
  <si>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</si>
  <si>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</si>
  <si>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</si>
  <si>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</si>
  <si>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</si>
  <si>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</si>
  <si>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</si>
  <si>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</si>
  <si>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</si>
  <si>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</si>
  <si>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</si>
  <si>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</si>
  <si>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</si>
  <si>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</si>
  <si>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</si>
  <si>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</si>
  <si>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</si>
  <si>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</si>
  <si>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</si>
  <si>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</si>
  <si>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</si>
  <si>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</si>
  <si>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</si>
  <si>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</si>
  <si>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</si>
  <si>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</si>
  <si>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</si>
  <si>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</si>
  <si>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</si>
  <si>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</si>
  <si>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</si>
  <si>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</si>
  <si>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</si>
  <si>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</si>
  <si>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</si>
  <si>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</si>
  <si>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</si>
  <si>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</si>
  <si>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</si>
  <si>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</si>
  <si>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</si>
  <si>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</si>
  <si>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</si>
  <si>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</si>
  <si>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</si>
  <si>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</si>
  <si>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</si>
  <si>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</si>
  <si>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</si>
  <si>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</si>
  <si>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</si>
  <si>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</si>
  <si>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</si>
  <si>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</si>
  <si>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</si>
  <si>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</si>
  <si>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</si>
  <si>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</si>
  <si>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</si>
  <si>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</si>
  <si>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</si>
  <si>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</si>
  <si>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</si>
  <si>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</si>
  <si>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</si>
  <si>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</si>
  <si>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</si>
  <si>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</si>
  <si>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</si>
  <si>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</si>
  <si>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</si>
  <si>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</si>
  <si>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</si>
  <si>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</si>
  <si>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</si>
  <si>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</si>
  <si>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</si>
  <si>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</si>
  <si>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</si>
  <si>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</si>
  <si>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</si>
  <si>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</si>
  <si>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</si>
  <si>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</si>
  <si>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</si>
  <si>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</si>
  <si>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</si>
  <si>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</si>
  <si>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</si>
  <si>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</si>
  <si>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</si>
  <si>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</si>
  <si>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</si>
  <si>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</si>
  <si>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</si>
  <si>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</si>
  <si>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</si>
  <si>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</si>
  <si>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</si>
  <si>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</si>
  <si>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</si>
  <si>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</si>
  <si>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</si>
  <si>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</si>
  <si>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</si>
  <si>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</si>
  <si>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</si>
  <si>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</si>
  <si>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</si>
  <si>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</si>
  <si>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</si>
  <si>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</si>
  <si>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</si>
  <si>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</si>
  <si>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</si>
  <si>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</si>
  <si>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</si>
  <si>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</si>
  <si>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</si>
  <si>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</si>
  <si>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</si>
  <si>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</si>
  <si>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</si>
  <si>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</si>
  <si>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</si>
  <si>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</si>
  <si>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</si>
  <si>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</si>
  <si>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</si>
  <si>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</si>
  <si>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</si>
  <si>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</si>
  <si>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</si>
  <si>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</si>
  <si>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</si>
  <si>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</si>
  <si>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</si>
  <si>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</si>
  <si>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</si>
  <si>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</si>
  <si>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</si>
  <si>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</si>
  <si>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</si>
  <si>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</si>
  <si>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</si>
  <si>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</si>
  <si>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</si>
  <si>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</si>
  <si>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</si>
  <si>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</si>
  <si>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</si>
  <si>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</si>
  <si>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</si>
  <si>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</si>
  <si>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</si>
  <si>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</si>
  <si>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</si>
  <si>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</si>
  <si>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</si>
  <si>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</si>
  <si>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</si>
  <si>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</si>
  <si>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</si>
  <si>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</si>
  <si>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</si>
  <si>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</si>
  <si>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</si>
  <si>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</si>
  <si>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</si>
  <si>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</si>
  <si>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</si>
  <si>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</si>
  <si>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</si>
  <si>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</si>
  <si>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</si>
  <si>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</si>
  <si>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</si>
  <si>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</si>
  <si>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</si>
  <si>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</si>
  <si>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</si>
  <si>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</si>
  <si>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</si>
  <si>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</si>
  <si>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</si>
  <si>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</si>
  <si>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</si>
  <si>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</si>
  <si>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</si>
  <si>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</si>
  <si>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</si>
  <si>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</si>
  <si>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</si>
  <si>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</si>
  <si>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</si>
  <si>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</si>
  <si>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</si>
  <si>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</si>
  <si>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</si>
  <si>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</si>
  <si>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</si>
  <si>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</si>
  <si>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</si>
  <si>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</si>
  <si>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</si>
  <si>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</si>
  <si>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</si>
  <si>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</si>
  <si>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</si>
  <si>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</si>
  <si>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</si>
  <si>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</si>
  <si>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</si>
  <si>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</si>
  <si>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</si>
  <si>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</si>
  <si>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</si>
  <si>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</si>
  <si>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</si>
  <si>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</si>
  <si>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</si>
  <si>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</si>
  <si>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</si>
  <si>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</si>
  <si>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</si>
  <si>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</si>
  <si>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</si>
  <si>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</si>
  <si>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</si>
  <si>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</si>
  <si>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</si>
  <si>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</si>
  <si>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</si>
  <si>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</si>
  <si>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</si>
  <si>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</si>
  <si>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</si>
  <si>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</si>
  <si>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</si>
  <si>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</si>
  <si>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</si>
  <si>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</si>
  <si>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</si>
  <si>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</si>
  <si>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</si>
  <si>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</si>
  <si>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</si>
  <si>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</si>
  <si>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</si>
  <si>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</si>
  <si>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</si>
  <si>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</si>
  <si>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</si>
  <si>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</si>
  <si>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</si>
  <si>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</si>
  <si>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</si>
  <si>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</si>
  <si>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</si>
  <si>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</si>
  <si>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</si>
  <si>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</si>
  <si>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</si>
  <si>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</si>
  <si>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</si>
  <si>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</si>
  <si>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</si>
  <si>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</si>
  <si>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</si>
  <si>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</si>
  <si>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</si>
  <si>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</si>
  <si>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</si>
  <si>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</si>
  <si>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</si>
  <si>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</si>
  <si>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</si>
  <si>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</si>
  <si>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</si>
  <si>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</si>
  <si>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</si>
  <si>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</si>
  <si>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</si>
  <si>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</si>
  <si>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</si>
  <si>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</si>
  <si>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</si>
  <si>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</si>
  <si>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</si>
  <si>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</si>
  <si>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</si>
  <si>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</si>
  <si>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</si>
  <si>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</si>
  <si>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</si>
  <si>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</si>
  <si>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</si>
  <si>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</si>
  <si>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</si>
  <si>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</si>
  <si>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</si>
  <si>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</si>
  <si>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</si>
  <si>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</si>
  <si>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</si>
  <si>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</si>
  <si>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</si>
  <si>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</si>
  <si>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</si>
  <si>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</si>
  <si>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</si>
  <si>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</si>
  <si>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</si>
  <si>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</si>
  <si>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</si>
  <si>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</si>
  <si>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</si>
  <si>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</si>
  <si>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</si>
  <si>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</si>
  <si>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</si>
  <si>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</si>
  <si>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</si>
  <si>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</si>
  <si>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</si>
  <si>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</si>
  <si>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</si>
  <si>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</si>
  <si>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</si>
  <si>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</si>
  <si>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</si>
  <si>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</si>
  <si>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</si>
  <si>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</si>
  <si>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</si>
  <si>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</si>
  <si>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</si>
  <si>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</si>
  <si>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</si>
  <si>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</si>
  <si>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</si>
  <si>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</si>
  <si>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</si>
  <si>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</si>
  <si>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</si>
  <si>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</si>
  <si>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</si>
  <si>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</si>
  <si>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</si>
  <si>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</si>
  <si>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</si>
  <si>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</si>
  <si>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</si>
  <si>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</si>
  <si>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</si>
  <si>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</si>
  <si>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</si>
  <si>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</si>
  <si>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</si>
  <si>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</si>
  <si>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</si>
  <si>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</si>
  <si>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</si>
  <si>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</si>
  <si>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</si>
  <si>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</si>
  <si>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</si>
  <si>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</si>
  <si>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</si>
  <si>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</si>
  <si>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</si>
  <si>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</si>
  <si>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</si>
  <si>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</si>
  <si>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</si>
  <si>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</si>
  <si>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</si>
  <si>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</si>
  <si>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</si>
  <si>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</si>
  <si>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</si>
  <si>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</si>
  <si>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</si>
  <si>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</si>
  <si>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</si>
  <si>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</si>
  <si>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</si>
  <si>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</si>
  <si>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</si>
  <si>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</si>
  <si>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</si>
  <si>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</si>
  <si>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</si>
  <si>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</si>
  <si>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</si>
  <si>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</si>
  <si>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</si>
  <si>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</si>
  <si>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</si>
  <si>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</si>
  <si>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</si>
  <si>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</si>
  <si>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</si>
  <si>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</si>
  <si>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</si>
  <si>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</si>
  <si>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</si>
  <si>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</si>
  <si>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</si>
  <si>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</si>
  <si>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</si>
  <si>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</si>
  <si>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</si>
  <si>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</si>
  <si>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</si>
  <si>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</si>
  <si>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</si>
  <si>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</si>
  <si>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</si>
  <si>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</si>
  <si>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</si>
  <si>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</si>
  <si>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</si>
  <si>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</si>
  <si>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</si>
  <si>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</si>
  <si>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</si>
  <si>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</si>
  <si>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</si>
  <si>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</si>
  <si>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</si>
  <si>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</si>
  <si>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</si>
  <si>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</si>
  <si>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</si>
  <si>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</si>
  <si>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</si>
  <si>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</si>
  <si>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</si>
  <si>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</si>
  <si>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</si>
  <si>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</si>
  <si>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</si>
  <si>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</si>
  <si>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</si>
  <si>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</si>
  <si>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</si>
  <si>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</si>
  <si>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</si>
  <si>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</si>
  <si>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</si>
  <si>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</si>
  <si>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</si>
  <si>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</si>
  <si>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</si>
  <si>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</si>
  <si>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</si>
  <si>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</si>
  <si>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</si>
  <si>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</si>
  <si>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</si>
  <si>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</si>
  <si>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</si>
  <si>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</si>
  <si>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</si>
  <si>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</si>
  <si>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</si>
  <si>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</si>
  <si>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</si>
  <si>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</si>
  <si>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</si>
  <si>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</si>
  <si>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</si>
  <si>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</si>
  <si>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</si>
  <si>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</si>
  <si>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</si>
  <si>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</si>
  <si>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</si>
  <si>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</si>
  <si>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</si>
  <si>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</si>
  <si>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</si>
  <si>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</si>
  <si>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</si>
  <si>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</si>
  <si>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</si>
  <si>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</si>
  <si>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</si>
  <si>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</si>
  <si>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</si>
  <si>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</si>
  <si>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</si>
  <si>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</si>
  <si>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</si>
  <si>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</si>
  <si>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</si>
  <si>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</si>
  <si>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</si>
  <si>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</si>
  <si>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</si>
  <si>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</si>
  <si>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</si>
  <si>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</si>
  <si>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</si>
  <si>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</si>
  <si>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</si>
  <si>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</si>
  <si>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</si>
  <si>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</si>
  <si>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</si>
  <si>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</si>
  <si>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</si>
  <si>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</si>
  <si>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</si>
  <si>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</si>
  <si>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</si>
  <si>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</si>
  <si>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</si>
  <si>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</si>
  <si>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</si>
  <si>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</si>
  <si>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</si>
  <si>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</si>
  <si>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</si>
  <si>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</si>
  <si>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</si>
  <si>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</si>
  <si>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</si>
  <si>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</si>
  <si>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</si>
  <si>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</si>
  <si>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</si>
  <si>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</si>
  <si>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</si>
  <si>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</si>
  <si>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</si>
  <si>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</si>
  <si>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</si>
  <si>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</si>
  <si>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</si>
  <si>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</si>
  <si>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</si>
  <si>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</si>
  <si>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</si>
  <si>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</si>
  <si>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</si>
  <si>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</si>
  <si>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</si>
  <si>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</si>
  <si>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</si>
  <si>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</si>
  <si>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</si>
  <si>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</si>
  <si>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</si>
  <si>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</si>
  <si>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</si>
  <si>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</si>
  <si>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</si>
  <si>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</si>
  <si>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</si>
  <si>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</si>
  <si>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</si>
  <si>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</si>
  <si>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</si>
  <si>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</si>
  <si>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</si>
  <si>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</si>
  <si>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</si>
  <si>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</si>
  <si>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</si>
  <si>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</si>
  <si>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</si>
  <si>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</si>
  <si>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</si>
  <si>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</si>
  <si>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</si>
  <si>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</si>
  <si>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</si>
  <si>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</si>
  <si>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</si>
  <si>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</si>
  <si>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</si>
  <si>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</si>
  <si>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</si>
  <si>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</si>
  <si>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</si>
  <si>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</si>
  <si>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</si>
  <si>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</si>
  <si>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</si>
  <si>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</si>
  <si>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</si>
  <si>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</si>
  <si>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</si>
  <si>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</si>
  <si>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</si>
  <si>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</si>
  <si>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</si>
  <si>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</si>
  <si>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</si>
  <si>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</si>
  <si>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</si>
  <si>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</si>
  <si>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</si>
  <si>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</si>
  <si>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</si>
  <si>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</si>
  <si>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</si>
  <si>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</si>
  <si>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</si>
  <si>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</si>
  <si>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</si>
  <si>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</si>
  <si>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</si>
  <si>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</si>
  <si>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</si>
  <si>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</si>
  <si>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</si>
  <si>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</si>
  <si>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</si>
  <si>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</si>
  <si>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</si>
  <si>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</si>
  <si>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</si>
  <si>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</si>
  <si>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</si>
  <si>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</si>
  <si>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</si>
  <si>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</si>
  <si>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</si>
  <si>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</si>
  <si>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</si>
  <si>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</si>
  <si>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</si>
  <si>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</si>
  <si>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</si>
  <si>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</si>
  <si>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</si>
  <si>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</si>
  <si>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</si>
  <si>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</si>
  <si>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</si>
  <si>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</si>
  <si>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</si>
  <si>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</si>
  <si>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</si>
  <si>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</si>
  <si>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</si>
  <si>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</si>
  <si>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</si>
  <si>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</si>
  <si>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</si>
  <si>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</si>
  <si>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</si>
  <si>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</si>
  <si>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</si>
  <si>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</si>
  <si>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</si>
  <si>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</si>
  <si>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</si>
  <si>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</si>
  <si>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</si>
  <si>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</si>
  <si>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</si>
  <si>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</si>
  <si>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</si>
  <si>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</si>
  <si>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</si>
  <si>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</si>
  <si>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</si>
  <si>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</si>
  <si>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</si>
  <si>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</si>
  <si>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</si>
  <si>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</si>
  <si>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</si>
  <si>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</si>
  <si>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</si>
  <si>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</si>
  <si>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</si>
  <si>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</si>
  <si>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</si>
  <si>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</si>
  <si>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</si>
  <si>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</si>
  <si>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</si>
  <si>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</si>
  <si>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</si>
  <si>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</si>
  <si>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</si>
  <si>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</si>
  <si>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</si>
  <si>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</si>
  <si>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</si>
  <si>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</si>
  <si>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</si>
  <si>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</si>
  <si>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</si>
  <si>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</si>
  <si>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</si>
  <si>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</si>
  <si>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</si>
  <si>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</si>
  <si>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</si>
  <si>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</si>
  <si>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</si>
  <si>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</si>
  <si>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</si>
  <si>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</si>
  <si>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</si>
  <si>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</si>
  <si>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</si>
  <si>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</si>
  <si>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</si>
  <si>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</si>
  <si>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</si>
  <si>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</si>
  <si>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</si>
  <si>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</si>
  <si>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</si>
  <si>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</si>
  <si>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</si>
  <si>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</si>
  <si>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</si>
  <si>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</si>
  <si>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</si>
  <si>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</si>
  <si>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</si>
  <si>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</si>
  <si>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</si>
  <si>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</si>
  <si>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</si>
  <si>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</si>
  <si>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</si>
  <si>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</si>
  <si>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</si>
  <si>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</si>
  <si>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</si>
  <si>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</si>
  <si>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</si>
  <si>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</si>
  <si>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</si>
  <si>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</si>
  <si>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</si>
  <si>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</si>
  <si>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</si>
  <si>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</si>
  <si>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</si>
  <si>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</si>
  <si>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</si>
  <si>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</si>
  <si>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</si>
  <si>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</si>
  <si>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</si>
  <si>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</si>
  <si>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</si>
  <si>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</si>
  <si>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</si>
  <si>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</si>
  <si>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</si>
  <si>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</si>
  <si>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</si>
  <si>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</si>
  <si>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</si>
  <si>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</si>
  <si>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</si>
  <si>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</si>
  <si>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</si>
  <si>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</si>
  <si>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</si>
  <si>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</si>
  <si>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</si>
  <si>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</si>
  <si>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</si>
  <si>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</si>
  <si>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</si>
  <si>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</si>
  <si>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</si>
  <si>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</si>
  <si>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</si>
  <si>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</si>
  <si>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</si>
  <si>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</si>
  <si>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</si>
  <si>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</si>
  <si>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</si>
  <si>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</si>
  <si>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</si>
  <si>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</si>
  <si>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</si>
  <si>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</si>
  <si>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</si>
  <si>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</si>
  <si>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</si>
  <si>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</si>
  <si>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</si>
  <si>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</si>
  <si>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</si>
  <si>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</si>
  <si>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</si>
  <si>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</si>
  <si>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</si>
  <si>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</si>
  <si>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</si>
  <si>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</si>
  <si>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</si>
  <si>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</si>
  <si>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</si>
  <si>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</si>
  <si>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</si>
  <si>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</si>
  <si>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</si>
  <si>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</si>
  <si>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</si>
  <si>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</si>
  <si>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</si>
  <si>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</si>
  <si>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</si>
  <si>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</si>
  <si>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</si>
  <si>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</si>
  <si>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</si>
  <si>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</si>
  <si>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</si>
  <si>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</si>
  <si>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</si>
  <si>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</si>
  <si>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</si>
  <si>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</si>
  <si>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</si>
  <si>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</si>
  <si>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</si>
  <si>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</si>
  <si>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</si>
  <si>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</si>
  <si>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</si>
  <si>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</si>
  <si>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</si>
  <si>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</si>
  <si>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</si>
  <si>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</si>
  <si>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</si>
  <si>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</si>
  <si>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</si>
  <si>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</si>
  <si>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</si>
  <si>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</si>
  <si>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</si>
  <si>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</si>
  <si>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</si>
  <si>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</si>
  <si>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</si>
  <si>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</si>
  <si>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</si>
  <si>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</si>
  <si>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</si>
  <si>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</si>
  <si>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</si>
  <si>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</si>
  <si>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</si>
  <si>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</si>
  <si>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</si>
  <si>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</si>
  <si>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</si>
  <si>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</si>
  <si>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</si>
  <si>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</si>
  <si>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</si>
  <si>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</si>
  <si>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</si>
  <si>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</si>
  <si>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</si>
  <si>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</si>
  <si>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</si>
  <si>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</si>
  <si>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</si>
  <si>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</si>
  <si>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</si>
  <si>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</si>
  <si>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</si>
  <si>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</si>
  <si>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</si>
  <si>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</si>
  <si>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</si>
  <si>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</si>
  <si>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</si>
  <si>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</si>
  <si>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</si>
  <si>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</si>
  <si>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</si>
  <si>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</si>
  <si>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</si>
  <si>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</si>
  <si>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</si>
  <si>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</si>
  <si>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</si>
  <si>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</si>
  <si>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</si>
  <si>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</si>
  <si>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</si>
  <si>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</si>
  <si>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</si>
  <si>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</si>
  <si>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</si>
  <si>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</si>
  <si>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</si>
  <si>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</si>
  <si>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</si>
  <si>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</si>
  <si>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</si>
  <si>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</si>
  <si>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</si>
  <si>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</si>
  <si>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</si>
  <si>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</si>
  <si>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</si>
  <si>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</si>
  <si>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</si>
  <si>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</si>
  <si>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</si>
  <si>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</si>
  <si>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</si>
  <si>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</si>
  <si>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</si>
  <si>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</si>
  <si>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</si>
  <si>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</si>
  <si>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</si>
  <si>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</si>
  <si>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</si>
  <si>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</si>
  <si>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</si>
  <si>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</si>
  <si>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</si>
  <si>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</si>
  <si>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</si>
  <si>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</si>
  <si>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</si>
  <si>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</si>
  <si>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</si>
  <si>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</si>
  <si>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</si>
  <si>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</si>
  <si>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</si>
  <si>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</si>
  <si>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</si>
  <si>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</si>
  <si>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</si>
  <si>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</si>
  <si>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</si>
  <si>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</si>
  <si>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</si>
  <si>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</si>
  <si>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</si>
  <si>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</si>
  <si>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</si>
  <si>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</si>
  <si>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</si>
  <si>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</si>
  <si>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</si>
  <si>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</si>
  <si>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</si>
  <si>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</si>
  <si>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</si>
  <si>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</si>
  <si>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</si>
  <si>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</si>
  <si>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</si>
  <si>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</si>
  <si>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</si>
  <si>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</si>
  <si>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</si>
  <si>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</si>
  <si>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</si>
  <si>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</si>
  <si>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</si>
  <si>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</si>
  <si>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</si>
  <si>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</si>
  <si>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</si>
  <si>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</si>
  <si>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</si>
  <si>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</si>
  <si>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</si>
  <si>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</si>
  <si>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</si>
  <si>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</si>
  <si>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</si>
  <si>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</si>
  <si>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</si>
  <si>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</si>
  <si>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</si>
  <si>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</si>
  <si>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</si>
  <si>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</si>
  <si>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</si>
  <si>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</si>
  <si>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</si>
  <si>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</si>
  <si>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</si>
  <si>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</si>
  <si>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</si>
  <si>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</si>
  <si>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</si>
  <si>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</si>
  <si>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</si>
  <si>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</si>
  <si>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</si>
  <si>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</si>
  <si>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</si>
  <si>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</si>
  <si>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</si>
  <si>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</si>
  <si>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</si>
  <si>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</si>
  <si>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</si>
  <si>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</si>
  <si>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</si>
  <si>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</si>
  <si>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</si>
  <si>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</si>
  <si>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</si>
  <si>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</si>
  <si>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</si>
  <si>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</si>
  <si>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</si>
  <si>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</si>
  <si>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</si>
  <si>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</si>
  <si>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</si>
  <si>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</si>
  <si>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</si>
  <si>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</si>
  <si>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</si>
  <si>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</si>
  <si>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</si>
  <si>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</si>
  <si>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</si>
  <si>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</si>
  <si>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</si>
  <si>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</si>
  <si>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</si>
  <si>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</si>
  <si>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</si>
  <si>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</si>
  <si>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</si>
  <si>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</si>
  <si>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</si>
  <si>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</si>
  <si>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</si>
  <si>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</si>
  <si>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</si>
  <si>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</si>
  <si>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</si>
  <si>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</si>
  <si>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</si>
  <si>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</si>
  <si>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</si>
  <si>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</si>
  <si>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</si>
  <si>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</si>
  <si>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</si>
  <si>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</si>
  <si>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</si>
  <si>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</si>
  <si>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</si>
  <si>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</si>
  <si>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</si>
  <si>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</si>
  <si>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</si>
  <si>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</si>
  <si>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</si>
  <si>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</si>
  <si>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</si>
  <si>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</si>
  <si>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</si>
  <si>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</si>
  <si>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</si>
  <si>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</si>
  <si>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</si>
  <si>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</si>
  <si>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</si>
  <si>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</si>
  <si>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</si>
  <si>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</si>
  <si>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</si>
  <si>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</si>
  <si>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</si>
  <si>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</si>
  <si>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</si>
  <si>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</si>
  <si>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</si>
  <si>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</si>
  <si>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</si>
  <si>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</si>
  <si>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</si>
  <si>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</si>
  <si>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</si>
  <si>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</si>
  <si>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</si>
  <si>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</si>
  <si>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</si>
  <si>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</si>
  <si>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</si>
  <si>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</si>
  <si>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</si>
  <si>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</si>
  <si>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</si>
  <si>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</si>
  <si>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</si>
  <si>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</si>
  <si>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</si>
  <si>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</si>
  <si>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</si>
  <si>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</si>
  <si>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</si>
  <si>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</si>
  <si>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</si>
  <si>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</si>
  <si>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</si>
  <si>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</si>
  <si>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</si>
  <si>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</si>
  <si>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</si>
  <si>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</si>
  <si>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</si>
  <si>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</si>
  <si>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</si>
  <si>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</si>
  <si>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</si>
  <si>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</si>
  <si>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</si>
  <si>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</si>
  <si>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</si>
  <si>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</si>
  <si>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</si>
  <si>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</si>
  <si>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</si>
  <si>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</si>
  <si>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</si>
  <si>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</si>
  <si>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</si>
  <si>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</si>
  <si>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</si>
  <si>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</si>
  <si>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</si>
  <si>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</si>
  <si>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</si>
  <si>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</si>
  <si>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</si>
  <si>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</si>
  <si>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</si>
  <si>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</si>
  <si>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</si>
  <si>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</si>
  <si>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</si>
  <si>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</si>
  <si>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</si>
  <si>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</si>
  <si>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</si>
  <si>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</si>
  <si>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</si>
  <si>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</si>
  <si>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</si>
  <si>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</si>
  <si>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</si>
  <si>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</si>
  <si>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</si>
  <si>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</si>
  <si>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</si>
  <si>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</si>
  <si>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</si>
  <si>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</si>
  <si>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</si>
  <si>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</si>
  <si>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</si>
  <si>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</si>
  <si>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</si>
  <si>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</si>
  <si>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</si>
  <si>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</si>
  <si>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</si>
  <si>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</si>
  <si>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</si>
  <si>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</si>
  <si>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</si>
  <si>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</si>
  <si>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</si>
  <si>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</si>
  <si>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</si>
  <si>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</si>
  <si>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</si>
  <si>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</si>
  <si>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</si>
  <si>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</si>
  <si>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</si>
  <si>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</si>
  <si>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</si>
  <si>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</si>
  <si>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</si>
  <si>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</si>
  <si>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</si>
  <si>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</si>
  <si>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</si>
  <si>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</si>
  <si>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</si>
  <si>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</si>
  <si>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</si>
  <si>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</si>
  <si>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</si>
  <si>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</si>
  <si>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</si>
  <si>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</si>
  <si>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</si>
  <si>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</si>
  <si>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</si>
  <si>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</si>
  <si>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</si>
  <si>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</si>
  <si>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</si>
  <si>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</si>
  <si>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</si>
  <si>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</si>
  <si>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</si>
  <si>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</si>
  <si>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</si>
  <si>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</si>
  <si>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</si>
  <si>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</si>
  <si>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</si>
  <si>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</si>
  <si>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</si>
  <si>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</si>
  <si>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</si>
  <si>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</si>
  <si>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</si>
  <si>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</si>
  <si>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</si>
  <si>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</si>
  <si>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</si>
  <si>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</si>
  <si>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</si>
  <si>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</si>
  <si>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</si>
  <si>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</si>
  <si>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</si>
  <si>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</si>
  <si>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</si>
  <si>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</si>
  <si>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</si>
  <si>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</si>
  <si>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</si>
  <si>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</si>
  <si>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</si>
  <si>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</si>
  <si>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</si>
  <si>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</si>
  <si>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</si>
  <si>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</si>
  <si>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</si>
  <si>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</si>
  <si>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</si>
  <si>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</si>
  <si>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</si>
  <si>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</si>
  <si>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</si>
  <si>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</si>
  <si>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</si>
  <si>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</si>
  <si>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</si>
  <si>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</si>
  <si>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</si>
  <si>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</si>
  <si>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</si>
  <si>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</si>
  <si>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</si>
  <si>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</si>
  <si>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</si>
  <si>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</si>
  <si>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</si>
  <si>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</si>
  <si>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</si>
  <si>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</si>
  <si>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</si>
  <si>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</si>
  <si>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</si>
  <si>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</si>
  <si>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</si>
  <si>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</si>
  <si>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</si>
  <si>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</si>
  <si>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</si>
  <si>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</si>
  <si>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</si>
  <si>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</si>
  <si>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</si>
  <si>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</si>
  <si>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</si>
  <si>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</si>
  <si>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</si>
  <si>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</si>
  <si>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</si>
  <si>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</si>
  <si>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</si>
  <si>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</si>
  <si>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</si>
  <si>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</si>
  <si>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</si>
  <si>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</si>
  <si>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</si>
  <si>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</si>
  <si>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</si>
  <si>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</si>
  <si>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</si>
  <si>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</si>
  <si>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</si>
  <si>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</si>
  <si>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</si>
  <si>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</si>
  <si>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</si>
  <si>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</si>
  <si>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</si>
  <si>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</si>
  <si>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</si>
  <si>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</si>
  <si>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</si>
  <si>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</si>
  <si>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</si>
  <si>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</si>
  <si>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</si>
  <si>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</si>
  <si>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</si>
  <si>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</si>
  <si>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</si>
  <si>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</si>
  <si>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</si>
  <si>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</si>
  <si>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</si>
  <si>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</si>
  <si>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</si>
  <si>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</si>
  <si>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</si>
  <si>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</si>
  <si>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</si>
  <si>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</si>
  <si>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</si>
  <si>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</si>
  <si>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</si>
  <si>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</si>
  <si>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</si>
  <si>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</si>
  <si>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</si>
  <si>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</si>
  <si>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</si>
  <si>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</si>
  <si>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</si>
  <si>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</si>
  <si>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</si>
  <si>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</si>
  <si>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</si>
  <si>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</si>
  <si>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</si>
  <si>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</si>
  <si>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</si>
  <si>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</si>
  <si>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</si>
  <si>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</si>
  <si>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</si>
  <si>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</si>
  <si>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</si>
  <si>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</si>
  <si>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</si>
  <si>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</si>
  <si>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</si>
  <si>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</si>
  <si>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</si>
  <si>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</si>
  <si>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</si>
  <si>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</si>
  <si>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</si>
  <si>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</si>
  <si>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</si>
  <si>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</si>
  <si>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</si>
  <si>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</si>
  <si>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</si>
  <si>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</si>
  <si>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</si>
  <si>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</si>
  <si>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</si>
  <si>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</si>
  <si>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</si>
  <si>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</si>
  <si>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</si>
  <si>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</si>
  <si>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</si>
  <si>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</si>
  <si>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</si>
  <si>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</si>
  <si>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</si>
  <si>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</si>
  <si>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</si>
  <si>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</si>
  <si>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</si>
  <si>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</si>
  <si>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</si>
  <si>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</si>
  <si>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</si>
  <si>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</si>
  <si>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</si>
  <si>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</si>
  <si>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</si>
  <si>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</si>
  <si>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</si>
  <si>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</si>
  <si>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</si>
  <si>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</si>
  <si>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</si>
  <si>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</si>
  <si>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</si>
  <si>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</si>
  <si>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</si>
  <si>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</si>
  <si>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</si>
  <si>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</si>
  <si>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</si>
  <si>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</si>
  <si>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</si>
  <si>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</si>
  <si>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</si>
  <si>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</si>
  <si>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</si>
  <si>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</si>
  <si>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</si>
  <si>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</si>
  <si>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</si>
  <si>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</si>
  <si>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</si>
  <si>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</si>
  <si>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</si>
  <si>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</si>
  <si>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</si>
  <si>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</si>
  <si>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</si>
  <si>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</si>
  <si>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</si>
  <si>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</si>
  <si>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</si>
  <si>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</si>
  <si>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</si>
  <si>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</si>
  <si>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</si>
  <si>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</si>
  <si>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</si>
  <si>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</si>
  <si>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</si>
  <si>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</si>
  <si>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</si>
  <si>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</si>
  <si>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</si>
  <si>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</si>
  <si>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</si>
  <si>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</si>
  <si>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</si>
  <si>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</si>
  <si>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</si>
  <si>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</si>
  <si>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</si>
  <si>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</si>
  <si>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</si>
  <si>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</si>
  <si>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</si>
  <si>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</si>
  <si>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</si>
  <si>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</si>
  <si>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</si>
  <si>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</si>
  <si>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</si>
  <si>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</si>
  <si>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</si>
  <si>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</si>
  <si>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</si>
  <si>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</si>
  <si>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</si>
  <si>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</si>
  <si>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</si>
  <si>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</si>
  <si>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</si>
  <si>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</si>
  <si>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</si>
  <si>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</si>
  <si>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</si>
  <si>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</si>
  <si>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</si>
  <si>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</si>
  <si>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</si>
  <si>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</si>
  <si>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</si>
  <si>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</si>
  <si>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</si>
  <si>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</si>
  <si>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</si>
  <si>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</si>
  <si>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</si>
  <si>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</si>
  <si>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</si>
  <si>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</si>
  <si>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</si>
  <si>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</si>
  <si>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</si>
  <si>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</si>
  <si>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</si>
  <si>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</si>
  <si>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</si>
  <si>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</si>
  <si>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</si>
  <si>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</si>
  <si>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</si>
  <si>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</si>
  <si>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</si>
  <si>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</si>
  <si>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</si>
  <si>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</si>
  <si>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</si>
  <si>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</si>
  <si>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</si>
  <si>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</si>
  <si>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</si>
  <si>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</si>
  <si>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</si>
  <si>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</si>
  <si>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</si>
  <si>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</si>
  <si>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</si>
  <si>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</si>
  <si>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</si>
  <si>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</si>
  <si>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</si>
  <si>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</si>
  <si>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</si>
  <si>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</si>
  <si>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</si>
  <si>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</si>
  <si>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</si>
  <si>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</si>
  <si>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</si>
  <si>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</si>
  <si>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</si>
  <si>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</si>
  <si>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</si>
  <si>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</si>
  <si>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</si>
  <si>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</si>
  <si>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</si>
  <si>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</si>
  <si>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</si>
  <si>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</si>
  <si>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</si>
  <si>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</si>
  <si>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</si>
  <si>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</si>
  <si>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</si>
  <si>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</si>
  <si>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</si>
  <si>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</si>
  <si>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</si>
  <si>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</si>
  <si>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</si>
  <si>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</si>
  <si>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</si>
  <si>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</si>
  <si>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</si>
  <si>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</si>
  <si>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</si>
  <si>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</si>
  <si>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</si>
  <si>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</si>
  <si>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</si>
  <si>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</si>
  <si>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</si>
  <si>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</si>
  <si>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</si>
  <si>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</si>
  <si>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</si>
  <si>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</si>
  <si>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</si>
  <si>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</si>
  <si>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</si>
  <si>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</si>
  <si>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</si>
  <si>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</si>
  <si>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</si>
  <si>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</si>
  <si>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</si>
  <si>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</si>
  <si>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</si>
  <si>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</si>
  <si>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</si>
  <si>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</si>
  <si>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</si>
  <si>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</si>
  <si>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</si>
  <si>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</si>
  <si>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</si>
  <si>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</si>
  <si>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</si>
  <si>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</si>
  <si>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</si>
  <si>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</si>
  <si>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</si>
  <si>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</si>
  <si>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</si>
  <si>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</si>
  <si>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</si>
  <si>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</si>
  <si>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</si>
  <si>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</si>
  <si>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</si>
  <si>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</si>
  <si>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</si>
  <si>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</si>
  <si>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</si>
  <si>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</si>
  <si>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</si>
  <si>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</si>
  <si>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</si>
  <si>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</si>
  <si>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</si>
  <si>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</si>
  <si>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</si>
  <si>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</si>
  <si>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</si>
  <si>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</si>
  <si>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</si>
  <si>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</si>
  <si>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</si>
  <si>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</si>
  <si>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</si>
  <si>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</si>
  <si>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</si>
  <si>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</si>
  <si>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</si>
  <si>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</si>
  <si>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</si>
  <si>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</si>
  <si>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</si>
  <si>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</si>
  <si>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</si>
  <si>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</si>
  <si>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</si>
  <si>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</si>
  <si>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</si>
  <si>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</si>
  <si>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</si>
  <si>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</si>
  <si>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</si>
  <si>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</si>
  <si>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</si>
  <si>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</si>
  <si>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</si>
  <si>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</si>
  <si>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</si>
  <si>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</si>
  <si>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</si>
  <si>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</si>
  <si>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</si>
  <si>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</si>
  <si>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</si>
  <si>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</si>
  <si>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</si>
  <si>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</si>
  <si>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</si>
  <si>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</si>
  <si>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</si>
  <si>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</si>
  <si>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</si>
  <si>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</si>
  <si>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</si>
  <si>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</si>
  <si>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</si>
  <si>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</si>
  <si>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</si>
  <si>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</si>
  <si>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</si>
  <si>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</si>
  <si>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</si>
  <si>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</si>
  <si>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</si>
  <si>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</si>
  <si>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</si>
  <si>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</si>
  <si>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</si>
  <si>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</si>
  <si>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</si>
  <si>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</si>
  <si>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</si>
  <si>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</si>
  <si>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</si>
  <si>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</si>
  <si>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</si>
  <si>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</si>
  <si>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</si>
  <si>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</si>
  <si>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</si>
  <si>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</si>
  <si>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</si>
  <si>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</si>
  <si>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</si>
  <si>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</si>
  <si>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</si>
  <si>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</si>
  <si>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</si>
  <si>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</si>
  <si>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</si>
  <si>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</si>
  <si>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</si>
  <si>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</si>
  <si>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</si>
  <si>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</si>
  <si>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</si>
  <si>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</si>
  <si>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</si>
  <si>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</si>
  <si>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</si>
  <si>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</si>
  <si>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</si>
  <si>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</si>
  <si>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</si>
  <si>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</si>
  <si>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</si>
  <si>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</si>
  <si>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</si>
  <si>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</si>
  <si>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</si>
  <si>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</si>
  <si>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</si>
  <si>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</si>
  <si>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</si>
  <si>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</si>
  <si>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</si>
  <si>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</si>
  <si>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</si>
  <si>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</si>
  <si>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</si>
  <si>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</si>
  <si>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</si>
  <si>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</si>
  <si>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</si>
  <si>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</si>
  <si>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</si>
  <si>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</si>
  <si>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</si>
  <si>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</si>
  <si>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</si>
  <si>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</si>
  <si>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</si>
  <si>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</si>
  <si>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</si>
  <si>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</si>
  <si>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</si>
  <si>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</si>
  <si>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</si>
  <si>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</si>
  <si>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</si>
  <si>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</si>
  <si>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</si>
  <si>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</si>
  <si>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</si>
  <si>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</si>
  <si>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</si>
  <si>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</si>
  <si>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</si>
  <si>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</si>
  <si>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</si>
  <si>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</si>
  <si>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</si>
  <si>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</si>
  <si>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</si>
  <si>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</si>
  <si>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</si>
  <si>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</si>
  <si>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</si>
  <si>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</si>
  <si>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</si>
  <si>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</si>
  <si>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</si>
  <si>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</si>
  <si>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</si>
  <si>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</si>
  <si>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</si>
  <si>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</si>
  <si>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</si>
  <si>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</si>
  <si>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</si>
  <si>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</si>
  <si>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</si>
  <si>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</si>
  <si>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</si>
  <si>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</si>
  <si>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</si>
  <si>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</si>
  <si>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</si>
  <si>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</si>
  <si>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</si>
  <si>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</si>
  <si>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</si>
  <si>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</si>
  <si>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</si>
  <si>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</si>
  <si>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</si>
  <si>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</si>
  <si>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</si>
  <si>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</si>
  <si>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</si>
  <si>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</si>
  <si>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</si>
  <si>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</si>
  <si>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</si>
  <si>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</si>
  <si>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</si>
  <si>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</si>
  <si>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</si>
  <si>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</si>
  <si>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</si>
  <si>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</si>
  <si>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</si>
  <si>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</si>
  <si>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</si>
  <si>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</si>
  <si>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</si>
  <si>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</si>
  <si>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</si>
  <si>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</si>
  <si>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</si>
  <si>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</si>
  <si>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</si>
  <si>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</si>
  <si>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</si>
  <si>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</si>
  <si>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</si>
  <si>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</si>
  <si>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</si>
  <si>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</si>
  <si>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</si>
  <si>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</si>
  <si>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</si>
  <si>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</si>
  <si>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</si>
  <si>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</si>
  <si>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</si>
  <si>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</si>
  <si>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</si>
  <si>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</si>
  <si>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</si>
  <si>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</si>
  <si>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</si>
  <si>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</si>
  <si>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</si>
  <si>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</si>
  <si>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</si>
  <si>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</si>
  <si>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</si>
  <si>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</si>
  <si>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</si>
  <si>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</si>
  <si>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</si>
  <si>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</si>
  <si>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</si>
  <si>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</si>
  <si>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</si>
  <si>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</si>
  <si>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</si>
  <si>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</si>
  <si>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</si>
  <si>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</si>
  <si>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</si>
  <si>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</si>
  <si>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</si>
  <si>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</si>
  <si>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</si>
  <si>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</si>
  <si>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</si>
  <si>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</si>
  <si>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</si>
  <si>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</si>
  <si>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</si>
  <si>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</si>
  <si>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</si>
  <si>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</si>
  <si>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</si>
  <si>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</si>
  <si>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</si>
  <si>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</si>
  <si>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</si>
  <si>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</si>
  <si>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</si>
  <si>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</si>
  <si>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</si>
  <si>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</si>
  <si>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</si>
  <si>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</si>
  <si>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</si>
  <si>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</si>
  <si>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</si>
  <si>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</si>
  <si>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</si>
  <si>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</si>
  <si>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</si>
  <si>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</si>
  <si>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</si>
  <si>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</si>
  <si>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</si>
  <si>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</si>
  <si>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</si>
  <si>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</si>
  <si>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</si>
  <si>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</si>
  <si>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</si>
  <si>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</si>
  <si>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</si>
  <si>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</si>
  <si>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</si>
  <si>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</si>
  <si>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</si>
  <si>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</si>
  <si>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</si>
  <si>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</si>
  <si>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</si>
  <si>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</si>
  <si>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</si>
  <si>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</si>
  <si>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</si>
  <si>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</si>
  <si>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</si>
  <si>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</si>
  <si>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</si>
  <si>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</si>
  <si>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</si>
  <si>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</si>
  <si>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</si>
  <si>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</si>
  <si>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</si>
  <si>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</si>
  <si>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</si>
  <si>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</si>
  <si>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</si>
  <si>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</si>
  <si>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</si>
  <si>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</si>
  <si>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</si>
  <si>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</si>
  <si>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</si>
  <si>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</si>
  <si>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</si>
  <si>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</si>
  <si>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</si>
  <si>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</si>
  <si>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</si>
  <si>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</si>
  <si>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</si>
  <si>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</si>
  <si>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</si>
  <si>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</si>
  <si>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</si>
  <si>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</si>
  <si>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</si>
  <si>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</si>
  <si>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</si>
  <si>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</si>
  <si>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</si>
  <si>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</si>
  <si>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</si>
  <si>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</si>
  <si>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</si>
  <si>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</si>
  <si>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</si>
  <si>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</si>
  <si>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</si>
  <si>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</si>
  <si>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</si>
  <si>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</si>
  <si>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</si>
  <si>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</si>
  <si>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</si>
  <si>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</si>
  <si>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</si>
  <si>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</si>
  <si>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</si>
  <si>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</si>
  <si>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</si>
  <si>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</si>
  <si>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</si>
  <si>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</si>
  <si>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</si>
  <si>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</si>
  <si>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</si>
  <si>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</si>
  <si>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</si>
  <si>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</si>
  <si>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</si>
  <si>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</si>
  <si>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</si>
  <si>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</si>
  <si>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</si>
  <si>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</si>
  <si>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</si>
  <si>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</si>
  <si>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</si>
  <si>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</si>
  <si>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</si>
  <si>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</si>
  <si>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</si>
  <si>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</si>
  <si>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</si>
  <si>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</si>
  <si>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</si>
  <si>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</si>
  <si>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</si>
  <si>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</si>
  <si>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</si>
  <si>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</si>
  <si>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</si>
  <si>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</si>
  <si>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</si>
  <si>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</si>
  <si>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</si>
  <si>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</si>
  <si>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</si>
  <si>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</si>
  <si>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</si>
  <si>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</si>
  <si>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</si>
  <si>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</si>
  <si>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</si>
  <si>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</si>
  <si>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</si>
  <si>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</si>
  <si>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</si>
  <si>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</si>
  <si>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</si>
  <si>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</si>
  <si>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</si>
  <si>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</si>
  <si>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</si>
  <si>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</si>
  <si>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</si>
  <si>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</si>
  <si>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</si>
  <si>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</si>
  <si>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</si>
  <si>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</si>
  <si>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</si>
  <si>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</si>
  <si>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</si>
  <si>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</si>
  <si>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</si>
  <si>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</si>
  <si>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</si>
  <si>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</si>
  <si>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</si>
  <si>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</si>
  <si>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</si>
  <si>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</si>
  <si>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</si>
  <si>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</si>
  <si>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</si>
  <si>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</si>
  <si>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</si>
  <si>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</si>
  <si>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</si>
  <si>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</si>
  <si>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</si>
  <si>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</si>
  <si>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</si>
  <si>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</si>
  <si>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</si>
  <si>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</si>
  <si>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</si>
  <si>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</si>
  <si>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</si>
  <si>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</si>
  <si>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</si>
  <si>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</si>
  <si>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</si>
  <si>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</si>
  <si>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</si>
  <si>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</si>
  <si>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</si>
  <si>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</si>
  <si>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</si>
  <si>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</si>
  <si>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</si>
  <si>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</si>
  <si>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</si>
  <si>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</si>
  <si>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</si>
  <si>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</si>
  <si>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</si>
  <si>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</si>
  <si>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</si>
  <si>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</si>
  <si>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</si>
  <si>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</si>
  <si>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</si>
  <si>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</si>
  <si>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</si>
  <si>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</si>
  <si>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</si>
  <si>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</si>
  <si>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</si>
  <si>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</si>
  <si>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</si>
  <si>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</si>
  <si>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</si>
  <si>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</si>
  <si>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</si>
  <si>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</si>
  <si>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</si>
  <si>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</si>
  <si>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</si>
  <si>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</si>
  <si>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</si>
  <si>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</si>
  <si>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</si>
  <si>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</si>
  <si>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</si>
  <si>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</si>
  <si>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</si>
  <si>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</si>
  <si>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</si>
  <si>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</si>
  <si>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</si>
  <si>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</si>
  <si>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</si>
  <si>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</si>
  <si>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</si>
  <si>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</si>
  <si>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</si>
  <si>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</si>
  <si>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</si>
  <si>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</si>
  <si>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</si>
  <si>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</si>
  <si>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</si>
  <si>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</si>
  <si>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</si>
  <si>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</si>
  <si>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</si>
  <si>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</si>
  <si>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</si>
  <si>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</si>
  <si>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</si>
  <si>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</si>
  <si>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</si>
  <si>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</si>
  <si>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</si>
  <si>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</si>
  <si>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</si>
  <si>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</si>
  <si>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</si>
  <si>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</si>
  <si>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</si>
  <si>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</si>
  <si>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</si>
  <si>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</si>
  <si>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</si>
  <si>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</si>
  <si>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</si>
  <si>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</si>
  <si>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</si>
  <si>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</si>
  <si>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</si>
  <si>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</si>
  <si>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</si>
  <si>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</si>
  <si>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</si>
  <si>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</si>
  <si>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</si>
  <si>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</si>
  <si>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</si>
  <si>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</si>
  <si>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</si>
  <si>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</si>
  <si>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</si>
  <si>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</si>
  <si>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</si>
  <si>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</si>
  <si>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</si>
  <si>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</si>
  <si>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</si>
  <si>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</si>
  <si>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</si>
  <si>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</si>
  <si>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</si>
  <si>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</si>
  <si>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</si>
  <si>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</si>
  <si>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</si>
  <si>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</si>
  <si>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</si>
  <si>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</si>
  <si>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</si>
  <si>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</si>
  <si>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</si>
  <si>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</si>
  <si>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</si>
  <si>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</si>
  <si>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</si>
  <si>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</si>
  <si>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</si>
  <si>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</si>
  <si>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</si>
  <si>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</si>
  <si>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</si>
  <si>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</si>
  <si>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</si>
  <si>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</si>
  <si>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</si>
  <si>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</si>
  <si>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</si>
  <si>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</si>
  <si>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</si>
  <si>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</si>
  <si>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</si>
  <si>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</si>
  <si>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</si>
  <si>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</si>
  <si>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</si>
  <si>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</si>
  <si>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</si>
  <si>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</si>
  <si>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</si>
  <si>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</si>
  <si>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</si>
  <si>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</si>
  <si>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</si>
  <si>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</si>
  <si>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</si>
  <si>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</si>
  <si>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</si>
  <si>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</si>
  <si>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</si>
  <si>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</si>
  <si>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</si>
  <si>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</si>
  <si>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</si>
  <si>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</si>
  <si>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</si>
  <si>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</si>
  <si>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</si>
  <si>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</si>
  <si>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</si>
  <si>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</si>
  <si>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</si>
  <si>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</si>
  <si>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</si>
  <si>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</si>
  <si>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</si>
  <si>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</si>
  <si>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</si>
  <si>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</si>
  <si>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</si>
  <si>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</si>
  <si>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</si>
  <si>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</si>
  <si>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</si>
  <si>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</si>
  <si>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</si>
  <si>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</si>
  <si>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</si>
  <si>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</si>
  <si>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</si>
  <si>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</si>
  <si>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</si>
  <si>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</si>
  <si>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</si>
  <si>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</si>
  <si>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</si>
  <si>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</si>
  <si>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</si>
  <si>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</si>
  <si>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</si>
  <si>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</si>
  <si>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</si>
  <si>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</si>
  <si>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</si>
  <si>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</si>
  <si>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</si>
  <si>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</si>
  <si>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</si>
  <si>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</si>
  <si>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</si>
  <si>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</si>
  <si>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</si>
  <si>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</si>
  <si>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</si>
  <si>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</si>
  <si>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</si>
  <si>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</si>
  <si>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</si>
  <si>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</si>
  <si>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</si>
  <si>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</si>
  <si>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</si>
  <si>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</si>
  <si>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</si>
  <si>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</si>
  <si>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</si>
  <si>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</si>
  <si>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</si>
  <si>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</si>
  <si>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</si>
  <si>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</si>
  <si>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</si>
  <si>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</si>
  <si>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</si>
  <si>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</si>
  <si>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</si>
  <si>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</si>
  <si>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</si>
  <si>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</si>
  <si>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</si>
  <si>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</si>
  <si>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</si>
  <si>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</si>
  <si>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</si>
  <si>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</si>
  <si>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</si>
  <si>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</si>
  <si>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</si>
  <si>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</si>
  <si>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</si>
  <si>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</si>
  <si>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</si>
  <si>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</si>
  <si>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</si>
  <si>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</si>
  <si>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</si>
  <si>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</si>
  <si>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</si>
  <si>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</si>
  <si>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</si>
  <si>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</si>
  <si>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</si>
  <si>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</si>
  <si>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</si>
  <si>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</si>
  <si>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</si>
  <si>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</si>
  <si>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</si>
  <si>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</si>
  <si>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</si>
  <si>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</si>
  <si>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</si>
  <si>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</si>
  <si>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</si>
  <si>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</si>
  <si>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</si>
  <si>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</si>
  <si>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</si>
  <si>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</si>
  <si>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</si>
  <si>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</si>
  <si>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</si>
  <si>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</si>
  <si>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</si>
  <si>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</si>
  <si>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</si>
  <si>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</si>
  <si>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</si>
  <si>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</si>
  <si>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</si>
  <si>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</si>
  <si>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</si>
  <si>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</si>
  <si>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</si>
  <si>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</si>
  <si>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</si>
  <si>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</si>
  <si>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</si>
  <si>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</si>
  <si>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</si>
  <si>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</si>
  <si>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</si>
  <si>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</si>
  <si>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</si>
  <si>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</si>
  <si>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</si>
  <si>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</si>
  <si>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</si>
  <si>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</si>
  <si>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</si>
  <si>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</si>
  <si>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</si>
  <si>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</si>
  <si>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</si>
  <si>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</si>
  <si>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</si>
  <si>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</si>
  <si>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</si>
  <si>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</si>
  <si>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</si>
  <si>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</si>
  <si>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</si>
  <si>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</si>
  <si>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</si>
  <si>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</si>
  <si>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</si>
  <si>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</si>
  <si>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</si>
  <si>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</si>
  <si>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</si>
  <si>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</si>
  <si>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</si>
  <si>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</si>
  <si>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</si>
  <si>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</si>
  <si>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</si>
  <si>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</si>
  <si>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</si>
  <si>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</si>
  <si>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</si>
  <si>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</si>
  <si>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</si>
  <si>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</si>
  <si>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</si>
  <si>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</si>
  <si>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</si>
  <si>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</si>
  <si>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</si>
  <si>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</si>
  <si>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</si>
  <si>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</si>
  <si>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</si>
  <si>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</si>
  <si>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</si>
  <si>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</si>
  <si>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</si>
  <si>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</si>
  <si>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</si>
  <si>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</si>
  <si>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</si>
  <si>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</si>
  <si>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</si>
  <si>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</si>
  <si>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</si>
  <si>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</si>
  <si>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</si>
  <si>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</si>
  <si>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</si>
  <si>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</si>
  <si>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</si>
  <si>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</si>
  <si>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</si>
  <si>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</si>
  <si>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</si>
  <si>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</si>
  <si>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</si>
  <si>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</si>
  <si>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</si>
  <si>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</si>
  <si>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</si>
  <si>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</si>
  <si>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</si>
  <si>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</si>
  <si>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</si>
  <si>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</si>
  <si>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</si>
  <si>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</si>
  <si>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</si>
  <si>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</si>
  <si>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</si>
  <si>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</si>
  <si>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</si>
  <si>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</si>
  <si>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</si>
  <si>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</si>
  <si>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</si>
  <si>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</si>
  <si>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</si>
  <si>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</si>
  <si>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</si>
  <si>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</si>
  <si>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</si>
  <si>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</si>
  <si>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</si>
  <si>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</si>
  <si>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</si>
  <si>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</si>
  <si>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</si>
  <si>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</si>
  <si>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</si>
  <si>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</si>
  <si>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</si>
  <si>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</si>
  <si>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</si>
  <si>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</si>
  <si>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</si>
  <si>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</si>
  <si>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</si>
  <si>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</si>
  <si>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</si>
  <si>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</si>
  <si>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</si>
  <si>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</si>
  <si>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</si>
  <si>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</si>
  <si>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</si>
  <si>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</si>
  <si>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</si>
  <si>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</si>
  <si>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</si>
  <si>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</si>
  <si>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</si>
  <si>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</si>
  <si>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</si>
  <si>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</si>
  <si>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</si>
  <si>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</si>
  <si>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</si>
  <si>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</si>
  <si>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</si>
  <si>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</si>
  <si>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</si>
  <si>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</si>
  <si>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</si>
  <si>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</si>
  <si>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</si>
  <si>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</si>
  <si>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</si>
  <si>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</si>
  <si>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</si>
  <si>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</si>
  <si>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</si>
  <si>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</si>
  <si>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</si>
  <si>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</si>
  <si>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</si>
  <si>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</si>
  <si>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</si>
  <si>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</si>
  <si>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</si>
  <si>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</si>
  <si>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</si>
  <si>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</si>
  <si>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</si>
  <si>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</si>
  <si>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</si>
  <si>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</si>
  <si>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</si>
  <si>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</si>
  <si>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</si>
  <si>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</si>
  <si>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</si>
  <si>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</si>
  <si>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</si>
  <si>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</si>
  <si>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</si>
  <si>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</si>
  <si>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</si>
  <si>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</si>
  <si>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</si>
  <si>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</si>
  <si>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</si>
  <si>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</si>
  <si>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</si>
  <si>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</si>
  <si>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</si>
  <si>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</si>
  <si>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</si>
  <si>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</si>
  <si>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</si>
  <si>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</si>
  <si>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</si>
  <si>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</si>
  <si>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</si>
  <si>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</si>
  <si>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</si>
  <si>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</si>
  <si>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</si>
  <si>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</si>
  <si>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</si>
  <si>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</si>
  <si>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</si>
  <si>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</si>
  <si>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</si>
  <si>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</si>
  <si>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</si>
  <si>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</si>
  <si>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</si>
  <si>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</si>
  <si>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</si>
  <si>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</si>
  <si>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</si>
  <si>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</si>
  <si>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</si>
  <si>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</si>
  <si>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</si>
  <si>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</si>
  <si>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</si>
  <si>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</si>
  <si>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</si>
  <si>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</si>
  <si>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</si>
  <si>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</si>
  <si>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</si>
  <si>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</si>
  <si>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</si>
  <si>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</si>
  <si>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</si>
  <si>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</si>
  <si>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</si>
  <si>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</si>
  <si>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</si>
  <si>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</si>
  <si>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</si>
  <si>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</si>
  <si>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</si>
  <si>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</si>
  <si>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</si>
  <si>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</si>
  <si>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</si>
  <si>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</si>
  <si>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</si>
  <si>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</si>
  <si>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</si>
  <si>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</si>
  <si>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</si>
  <si>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</si>
  <si>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</si>
  <si>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</si>
  <si>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</si>
  <si>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</si>
  <si>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</si>
  <si>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</si>
  <si>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</si>
  <si>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</si>
  <si>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</si>
  <si>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</si>
  <si>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</si>
  <si>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</si>
  <si>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</si>
  <si>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</si>
  <si>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</si>
  <si>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</si>
  <si>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</si>
  <si>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</si>
  <si>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</si>
  <si>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</si>
  <si>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</si>
  <si>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</si>
  <si>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</si>
  <si>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</si>
  <si>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</si>
  <si>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</si>
  <si>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</si>
  <si>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</si>
  <si>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</si>
  <si>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</si>
  <si>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</si>
  <si>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</si>
  <si>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</si>
  <si>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</si>
  <si>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</si>
  <si>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</si>
  <si>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</si>
  <si>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</si>
  <si>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</si>
  <si>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</si>
  <si>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</si>
  <si>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</si>
  <si>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</si>
  <si>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</si>
  <si>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</si>
  <si>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</si>
  <si>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</si>
  <si>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</si>
  <si>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</si>
  <si>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</si>
  <si>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</si>
  <si>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</si>
  <si>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</si>
  <si>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</si>
  <si>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</si>
  <si>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</si>
  <si>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</si>
  <si>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</si>
  <si>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</si>
  <si>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</si>
  <si>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</si>
  <si>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</si>
  <si>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</si>
  <si>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</si>
  <si>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</si>
  <si>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</si>
  <si>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</si>
  <si>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</si>
  <si>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</si>
  <si>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</si>
  <si>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</si>
  <si>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</si>
  <si>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</si>
  <si>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</si>
  <si>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</si>
  <si>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</si>
  <si>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</si>
  <si>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</si>
  <si>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</si>
  <si>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</si>
  <si>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</si>
  <si>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</si>
  <si>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</si>
  <si>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</si>
  <si>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</si>
  <si>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</si>
  <si>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</si>
  <si>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</si>
  <si>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</si>
  <si>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</si>
  <si>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</si>
  <si>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</si>
  <si>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</si>
  <si>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</si>
  <si>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</si>
  <si>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</si>
  <si>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</si>
  <si>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</si>
  <si>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</si>
  <si>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</si>
  <si>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</si>
  <si>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</si>
  <si>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</si>
  <si>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</si>
  <si>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</si>
  <si>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</si>
  <si>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</si>
  <si>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</si>
  <si>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</si>
  <si>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</si>
  <si>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</si>
  <si>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</si>
  <si>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</si>
  <si>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</si>
  <si>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</si>
  <si>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</si>
  <si>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</si>
  <si>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</si>
  <si>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</si>
  <si>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</si>
  <si>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</si>
  <si>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</si>
  <si>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</si>
  <si>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</si>
  <si>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</si>
  <si>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</si>
  <si>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</si>
  <si>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</si>
  <si>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</si>
  <si>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</si>
  <si>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</si>
  <si>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</si>
  <si>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</si>
  <si>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</si>
  <si>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</si>
  <si>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</si>
  <si>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</si>
  <si>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</si>
  <si>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</si>
  <si>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</si>
  <si>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</si>
  <si>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</si>
  <si>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</si>
  <si>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</si>
  <si>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</si>
  <si>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</si>
  <si>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</si>
  <si>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</si>
  <si>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</si>
  <si>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</si>
  <si>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</si>
  <si>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</si>
  <si>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</si>
  <si>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</si>
  <si>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</si>
  <si>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</si>
  <si>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</si>
  <si>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</si>
  <si>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</si>
  <si>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</si>
  <si>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</si>
  <si>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</si>
  <si>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</si>
  <si>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</si>
  <si>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</si>
  <si>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</si>
  <si>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</si>
  <si>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</si>
  <si>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</si>
  <si>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</si>
  <si>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</si>
  <si>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</si>
  <si>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</si>
  <si>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</si>
  <si>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</si>
  <si>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</si>
  <si>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</si>
  <si>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</si>
  <si>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</si>
  <si>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</si>
  <si>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</si>
  <si>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</si>
  <si>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</si>
  <si>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</si>
  <si>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</si>
  <si>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</si>
  <si>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</si>
  <si>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</si>
  <si>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</si>
  <si>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</si>
  <si>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</si>
  <si>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</si>
  <si>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</si>
  <si>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</si>
  <si>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</si>
  <si>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</si>
  <si>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</si>
  <si>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</si>
  <si>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</si>
  <si>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</si>
  <si>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</si>
  <si>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</si>
  <si>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</si>
  <si>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</si>
  <si>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</si>
  <si>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</si>
  <si>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</si>
  <si>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</si>
  <si>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</si>
  <si>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</si>
  <si>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</si>
  <si>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</si>
  <si>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</si>
  <si>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</si>
  <si>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</si>
  <si>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</si>
  <si>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</si>
  <si>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</si>
  <si>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</si>
  <si>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</si>
  <si>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</si>
  <si>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</si>
  <si>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</si>
  <si>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</si>
  <si>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</si>
  <si>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</si>
  <si>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</si>
  <si>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</si>
  <si>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</si>
  <si>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</si>
  <si>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</si>
  <si>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</si>
  <si>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</si>
  <si>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</si>
  <si>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</si>
  <si>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</si>
  <si>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</si>
  <si>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</si>
  <si>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</si>
  <si>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</si>
  <si>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</si>
  <si>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</si>
  <si>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</si>
  <si>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</si>
  <si>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</si>
  <si>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</si>
  <si>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</si>
  <si>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</si>
  <si>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</si>
  <si>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</si>
  <si>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</si>
  <si>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</si>
  <si>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</si>
  <si>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</si>
  <si>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</si>
  <si>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</si>
  <si>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</si>
  <si>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</si>
  <si>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</si>
  <si>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</si>
  <si>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</si>
  <si>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</si>
  <si>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</si>
  <si>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</si>
  <si>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</si>
  <si>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</si>
  <si>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</si>
  <si>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</si>
  <si>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</si>
  <si>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</si>
  <si>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</si>
  <si>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</si>
  <si>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</si>
  <si>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</si>
  <si>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</si>
  <si>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</si>
  <si>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</si>
  <si>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</si>
  <si>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</si>
  <si>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</si>
  <si>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</si>
  <si>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</si>
  <si>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</si>
  <si>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</si>
  <si>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</si>
  <si>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</si>
  <si>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</si>
  <si>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</si>
  <si>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</si>
  <si>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</si>
  <si>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</si>
  <si>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</si>
  <si>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</si>
  <si>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</si>
  <si>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</si>
  <si>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</si>
  <si>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</si>
  <si>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</si>
  <si>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</si>
  <si>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</si>
  <si>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</si>
  <si>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</si>
  <si>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</si>
  <si>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</si>
  <si>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</si>
  <si>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</si>
  <si>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</si>
  <si>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</si>
  <si>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</si>
  <si>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</si>
  <si>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</si>
  <si>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</si>
  <si>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</si>
  <si>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</si>
  <si>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</si>
  <si>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</si>
  <si>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</si>
  <si>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</si>
  <si>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</si>
  <si>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</si>
  <si>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</si>
  <si>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</si>
  <si>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</si>
  <si>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</si>
  <si>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</si>
  <si>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</si>
  <si>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</si>
  <si>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</si>
  <si>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</si>
  <si>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</si>
  <si>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</si>
  <si>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</si>
  <si>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</si>
  <si>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</si>
  <si>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</si>
  <si>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</si>
  <si>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</si>
  <si>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</si>
  <si>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</si>
  <si>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</si>
  <si>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</si>
  <si>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</si>
  <si>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</si>
  <si>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</si>
  <si>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</si>
  <si>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</si>
  <si>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</si>
  <si>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</si>
  <si>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</si>
  <si>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</si>
  <si>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</si>
  <si>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</si>
  <si>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</si>
  <si>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</si>
  <si>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</si>
  <si>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</si>
  <si>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</si>
  <si>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</si>
  <si>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</si>
  <si>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</si>
  <si>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</si>
  <si>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</si>
  <si>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</si>
  <si>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</si>
  <si>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</si>
  <si>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</si>
  <si>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</si>
  <si>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</si>
  <si>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</si>
  <si>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</si>
  <si>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</si>
  <si>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</si>
  <si>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</si>
  <si>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</si>
  <si>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</si>
  <si>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</si>
  <si>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</si>
  <si>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</si>
  <si>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</si>
  <si>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</si>
  <si>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</si>
  <si>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</si>
  <si>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</si>
  <si>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</si>
  <si>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</si>
  <si>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</si>
  <si>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</si>
  <si>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</si>
  <si>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</si>
  <si>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</si>
  <si>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</si>
  <si>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</si>
  <si>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</si>
  <si>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</si>
  <si>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</si>
  <si>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</si>
  <si>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</si>
  <si>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</si>
  <si>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</si>
  <si>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</si>
  <si>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</si>
  <si>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</si>
  <si>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</si>
  <si>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</si>
  <si>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</si>
  <si>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</si>
  <si>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</si>
  <si>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</si>
  <si>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</si>
  <si>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</si>
  <si>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</si>
  <si>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</si>
  <si>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</si>
  <si>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</si>
  <si>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</si>
  <si>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</si>
  <si>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</si>
  <si>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</si>
  <si>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</si>
  <si>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</si>
  <si>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</si>
  <si>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</si>
  <si>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</si>
  <si>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</si>
  <si>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</si>
  <si>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</si>
  <si>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</si>
  <si>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</si>
  <si>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</si>
  <si>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</si>
  <si>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</si>
  <si>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</si>
  <si>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</si>
  <si>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</si>
  <si>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</si>
  <si>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</si>
  <si>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</si>
  <si>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</si>
  <si>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</si>
  <si>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</si>
  <si>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</si>
  <si>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</si>
  <si>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</si>
  <si>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</si>
  <si>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</si>
  <si>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</si>
  <si>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</si>
  <si>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</si>
  <si>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</si>
  <si>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</si>
  <si>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</si>
  <si>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</si>
  <si>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</si>
  <si>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</si>
  <si>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</si>
  <si>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</si>
  <si>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</si>
  <si>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</si>
  <si>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</si>
  <si>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</si>
  <si>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</si>
  <si>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</si>
  <si>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</si>
  <si>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</si>
  <si>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</si>
  <si>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</si>
  <si>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</si>
  <si>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</si>
  <si>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</si>
  <si>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</si>
  <si>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</si>
  <si>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</si>
  <si>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</si>
  <si>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</si>
  <si>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</si>
  <si>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</si>
  <si>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</si>
  <si>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</si>
  <si>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</si>
  <si>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</si>
  <si>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</si>
  <si>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</si>
  <si>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</si>
  <si>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</si>
  <si>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</si>
  <si>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</si>
  <si>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</si>
  <si>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</si>
  <si>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</si>
  <si>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</si>
  <si>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</si>
  <si>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</si>
  <si>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</si>
  <si>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</si>
  <si>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</si>
  <si>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</si>
  <si>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</si>
  <si>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</si>
  <si>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</si>
  <si>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</si>
  <si>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</si>
  <si>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</si>
  <si>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</si>
  <si>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</si>
  <si>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</si>
  <si>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</si>
  <si>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</si>
  <si>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</si>
  <si>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</si>
  <si>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</si>
  <si>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</si>
  <si>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</si>
  <si>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</si>
  <si>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</si>
  <si>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</si>
  <si>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</si>
  <si>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</si>
  <si>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</si>
  <si>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</si>
  <si>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</si>
  <si>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</si>
  <si>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</si>
  <si>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</si>
  <si>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</si>
  <si>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</si>
  <si>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</si>
  <si>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</si>
  <si>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</si>
  <si>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</si>
  <si>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</si>
  <si>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</si>
  <si>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</si>
  <si>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</si>
  <si>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</si>
  <si>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</si>
  <si>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</si>
  <si>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</si>
  <si>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</si>
  <si>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</si>
  <si>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</si>
  <si>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</si>
  <si>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</si>
  <si>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</si>
  <si>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</si>
  <si>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</si>
  <si>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</si>
  <si>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</si>
  <si>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</si>
  <si>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</si>
  <si>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</si>
  <si>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</si>
  <si>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</si>
  <si>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</si>
  <si>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</si>
  <si>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</si>
  <si>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</si>
  <si>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</si>
  <si>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</si>
  <si>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</si>
  <si>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</si>
  <si>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</si>
  <si>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</si>
  <si>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</si>
  <si>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</si>
  <si>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</si>
  <si>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</si>
  <si>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</si>
  <si>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</si>
  <si>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</si>
  <si>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</si>
  <si>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</si>
  <si>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</si>
  <si>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</si>
  <si>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</si>
  <si>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</si>
  <si>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</si>
  <si>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</si>
  <si>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</si>
  <si>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</si>
  <si>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</si>
  <si>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</si>
  <si>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</si>
  <si>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</si>
  <si>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</si>
  <si>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</si>
  <si>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</si>
  <si>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</si>
  <si>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</si>
  <si>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</si>
  <si>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</si>
  <si>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</si>
  <si>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</si>
  <si>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</si>
  <si>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</si>
  <si>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</si>
  <si>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</si>
  <si>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</si>
  <si>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</si>
  <si>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</si>
  <si>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</si>
  <si>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</si>
  <si>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</si>
  <si>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</si>
  <si>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</si>
  <si>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</si>
  <si>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</si>
  <si>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</si>
  <si>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</si>
  <si>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</si>
  <si>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</si>
  <si>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</si>
  <si>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</si>
  <si>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</si>
  <si>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</si>
  <si>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</si>
  <si>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</si>
  <si>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</si>
  <si>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</si>
  <si>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</si>
  <si>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</si>
  <si>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</si>
  <si>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</si>
  <si>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</si>
  <si>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</si>
  <si>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</si>
  <si>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</si>
  <si>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</si>
  <si>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</si>
  <si>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</si>
  <si>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</si>
  <si>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</si>
  <si>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</si>
  <si>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</si>
  <si>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</si>
  <si>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</si>
  <si>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</si>
  <si>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</si>
  <si>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</si>
  <si>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</si>
  <si>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</si>
  <si>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</si>
  <si>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</si>
  <si>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</si>
  <si>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</si>
  <si>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</si>
  <si>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</si>
  <si>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</si>
  <si>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</si>
  <si>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</si>
  <si>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</si>
  <si>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</si>
  <si>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</si>
  <si>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</si>
  <si>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</si>
  <si>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</si>
  <si>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</si>
  <si>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</si>
  <si>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</si>
  <si>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</si>
  <si>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</si>
  <si>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</si>
  <si>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</si>
  <si>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</si>
  <si>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</si>
  <si>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</si>
  <si>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</si>
  <si>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</si>
  <si>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</si>
  <si>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</si>
  <si>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</si>
  <si>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</si>
  <si>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</si>
  <si>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</si>
  <si>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</si>
  <si>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</si>
  <si>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</si>
  <si>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</si>
  <si>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</si>
  <si>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</si>
  <si>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</si>
  <si>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</si>
  <si>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</si>
  <si>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</si>
  <si>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</si>
  <si>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</si>
  <si>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</si>
  <si>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</si>
  <si>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</si>
  <si>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</si>
  <si>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</si>
  <si>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</si>
  <si>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</si>
  <si>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</si>
  <si>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</si>
  <si>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</si>
  <si>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</si>
  <si>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</si>
  <si>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</si>
  <si>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</si>
  <si>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</si>
  <si>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</si>
  <si>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</si>
  <si>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</si>
  <si>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</si>
  <si>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</si>
  <si>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</si>
  <si>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</si>
  <si>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</si>
  <si>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</si>
  <si>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</si>
  <si>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</si>
  <si>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</si>
  <si>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</si>
  <si>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</si>
  <si>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</si>
  <si>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</si>
  <si>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</si>
  <si>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</si>
  <si>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</si>
  <si>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</si>
  <si>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</si>
  <si>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</si>
  <si>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</si>
  <si>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</si>
  <si>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</si>
  <si>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</si>
  <si>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</si>
  <si>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</si>
  <si>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</si>
  <si>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</si>
  <si>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</si>
  <si>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</si>
  <si>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</si>
  <si>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</si>
  <si>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</si>
  <si>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</si>
  <si>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</si>
  <si>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</si>
  <si>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</si>
  <si>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</si>
  <si>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</si>
  <si>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</si>
  <si>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</si>
  <si>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</si>
  <si>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</si>
  <si>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</si>
  <si>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</si>
  <si>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</si>
  <si>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</si>
  <si>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</si>
  <si>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</si>
  <si>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</si>
  <si>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</si>
  <si>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</si>
  <si>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</si>
  <si>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</si>
  <si>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</si>
  <si>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</si>
  <si>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</si>
  <si>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</si>
  <si>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</si>
  <si>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</si>
  <si>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</si>
  <si>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</si>
  <si>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</si>
  <si>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</si>
  <si>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</si>
  <si>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</si>
  <si>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</si>
  <si>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</si>
  <si>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</si>
  <si>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</si>
  <si>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</si>
  <si>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</si>
  <si>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</si>
  <si>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</si>
  <si>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</si>
  <si>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</si>
  <si>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</si>
  <si>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</si>
  <si>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</si>
  <si>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</si>
  <si>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</si>
  <si>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</si>
  <si>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</si>
  <si>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</si>
  <si>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</si>
  <si>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</si>
  <si>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</si>
  <si>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</si>
  <si>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</si>
  <si>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</si>
  <si>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</si>
  <si>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</si>
  <si>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</si>
  <si>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</si>
  <si>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</si>
  <si>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</si>
  <si>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</si>
  <si>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</si>
  <si>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</si>
  <si>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</si>
  <si>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</si>
  <si>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</si>
  <si>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</si>
  <si>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</si>
  <si>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</si>
  <si>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</si>
  <si>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</si>
  <si>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</si>
  <si>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</si>
  <si>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</si>
  <si>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</si>
  <si>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</si>
  <si>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</si>
  <si>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</si>
  <si>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</si>
  <si>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</si>
  <si>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</si>
  <si>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</si>
  <si>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</si>
  <si>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</si>
  <si>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</si>
  <si>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</si>
  <si>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</si>
  <si>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</si>
  <si>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</si>
  <si>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</si>
  <si>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</si>
  <si>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</si>
  <si>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</si>
  <si>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</si>
  <si>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</si>
  <si>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</si>
  <si>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</si>
  <si>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</si>
  <si>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</si>
  <si>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</si>
  <si>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</si>
  <si>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</si>
  <si>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</si>
  <si>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</si>
  <si>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</si>
  <si>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</si>
  <si>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</si>
  <si>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</si>
  <si>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</si>
  <si>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</si>
  <si>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</si>
  <si>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</si>
  <si>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</si>
  <si>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</si>
  <si>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</si>
  <si>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</si>
  <si>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</si>
  <si>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</si>
  <si>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</si>
  <si>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</si>
  <si>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</si>
  <si>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</si>
  <si>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</si>
  <si>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</si>
  <si>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</si>
  <si>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</si>
  <si>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</si>
  <si>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</si>
  <si>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</si>
  <si>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</si>
  <si>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</si>
  <si>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</si>
  <si>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</si>
  <si>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</si>
  <si>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</si>
  <si>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</si>
  <si>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</si>
  <si>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</si>
  <si>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</si>
  <si>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</si>
  <si>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</si>
  <si>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</si>
  <si>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</si>
  <si>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</si>
  <si>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</si>
  <si>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</si>
  <si>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</si>
  <si>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</si>
  <si>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</si>
  <si>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</si>
  <si>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</si>
  <si>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</si>
  <si>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</si>
  <si>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</si>
  <si>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</si>
  <si>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</si>
  <si>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</si>
  <si>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</si>
  <si>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</si>
  <si>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</si>
  <si>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</si>
  <si>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</si>
  <si>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</si>
  <si>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</si>
  <si>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</si>
  <si>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</si>
  <si>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</si>
  <si>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</si>
  <si>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</si>
  <si>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</si>
  <si>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</si>
  <si>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</si>
  <si>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</si>
  <si>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</si>
  <si>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</si>
  <si>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</si>
  <si>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</si>
  <si>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</si>
  <si>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</si>
  <si>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</si>
  <si>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</si>
  <si>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</si>
  <si>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</si>
  <si>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</si>
  <si>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</si>
  <si>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</si>
  <si>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</si>
  <si>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</si>
  <si>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</si>
  <si>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</si>
  <si>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</si>
  <si>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</si>
  <si>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</si>
  <si>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</si>
  <si>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</si>
  <si>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</si>
  <si>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</si>
  <si>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</si>
  <si>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</si>
  <si>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</si>
  <si>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</si>
  <si>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</si>
  <si>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</si>
  <si>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</si>
  <si>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</si>
  <si>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</si>
  <si>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</si>
  <si>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</si>
  <si>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</si>
  <si>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</si>
  <si>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</si>
  <si>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</si>
  <si>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</si>
  <si>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</si>
  <si>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</si>
  <si>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</si>
  <si>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</si>
  <si>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</si>
  <si>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</si>
  <si>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</si>
  <si>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</si>
  <si>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</si>
  <si>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</si>
  <si>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</si>
  <si>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</si>
  <si>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</si>
  <si>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</si>
  <si>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</si>
  <si>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</si>
  <si>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</si>
  <si>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</si>
  <si>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</si>
  <si>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</si>
  <si>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</si>
  <si>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</si>
  <si>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</si>
  <si>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</si>
  <si>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</si>
  <si>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</si>
  <si>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</si>
  <si>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</si>
  <si>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</si>
  <si>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</si>
  <si>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</si>
  <si>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</si>
  <si>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</si>
  <si>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</si>
  <si>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</si>
  <si>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</si>
  <si>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</si>
  <si>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</si>
  <si>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</si>
  <si>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</si>
  <si>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</si>
  <si>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</si>
  <si>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</si>
  <si>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</si>
  <si>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</si>
  <si>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</si>
  <si>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</si>
  <si>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</si>
  <si>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</si>
  <si>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</si>
  <si>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</si>
  <si>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</si>
  <si>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</si>
  <si>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</si>
  <si>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</si>
  <si>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</si>
  <si>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</si>
  <si>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</si>
  <si>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</si>
  <si>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</si>
  <si>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</si>
  <si>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</si>
  <si>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</si>
  <si>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</si>
  <si>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</si>
  <si>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</si>
  <si>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</si>
  <si>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</si>
  <si>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</si>
  <si>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</si>
  <si>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</si>
  <si>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</si>
  <si>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</si>
  <si>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</si>
  <si>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</si>
  <si>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</si>
  <si>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</si>
  <si>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</si>
  <si>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</si>
  <si>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</si>
  <si>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</si>
  <si>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</si>
  <si>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</si>
  <si>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</si>
  <si>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</si>
  <si>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</si>
  <si>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</si>
  <si>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</si>
  <si>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</si>
  <si>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</si>
  <si>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</si>
  <si>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</si>
  <si>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</si>
  <si>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</si>
  <si>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</si>
  <si>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</si>
  <si>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</si>
  <si>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</si>
  <si>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</si>
  <si>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</si>
  <si>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</si>
  <si>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</si>
  <si>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</si>
  <si>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</si>
  <si>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</si>
  <si>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</si>
  <si>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</si>
  <si>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</si>
  <si>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</si>
  <si>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</si>
  <si>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</si>
  <si>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</si>
  <si>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</si>
  <si>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</si>
  <si>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</si>
  <si>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</si>
  <si>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</si>
  <si>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</si>
  <si>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</si>
  <si>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</si>
  <si>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</si>
  <si>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</si>
  <si>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</si>
  <si>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</si>
  <si>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</si>
  <si>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</si>
  <si>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</si>
  <si>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</si>
  <si>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</si>
  <si>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</si>
  <si>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</si>
  <si>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</si>
  <si>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</si>
  <si>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</si>
  <si>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</si>
  <si>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</si>
  <si>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</si>
  <si>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</si>
  <si>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</si>
  <si>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</si>
  <si>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</si>
  <si>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</si>
  <si>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</si>
  <si>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</si>
  <si>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</si>
  <si>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</si>
  <si>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</si>
  <si>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</si>
  <si>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</si>
  <si>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</si>
  <si>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</si>
  <si>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</si>
  <si>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</si>
  <si>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</si>
  <si>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</si>
  <si>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</si>
  <si>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</si>
  <si>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</si>
  <si>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</si>
  <si>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</si>
  <si>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</si>
  <si>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</si>
  <si>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</si>
  <si>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</si>
  <si>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</si>
  <si>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</si>
  <si>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</si>
  <si>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</si>
  <si>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</si>
  <si>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</si>
  <si>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</si>
  <si>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</si>
  <si>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</si>
  <si>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</si>
  <si>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</si>
  <si>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</si>
  <si>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</si>
  <si>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</si>
  <si>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</si>
  <si>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</si>
  <si>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</si>
  <si>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</si>
  <si>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</si>
  <si>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</si>
  <si>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</si>
  <si>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</si>
  <si>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</si>
  <si>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</si>
  <si>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</si>
  <si>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</si>
  <si>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</si>
  <si>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</si>
  <si>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</si>
  <si>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</si>
  <si>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</si>
  <si>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</si>
  <si>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</si>
  <si>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</si>
  <si>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</si>
  <si>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</si>
  <si>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</si>
  <si>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</si>
  <si>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</si>
  <si>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</si>
  <si>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</si>
  <si>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</si>
  <si>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</si>
  <si>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</si>
  <si>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</si>
  <si>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</si>
  <si>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</si>
  <si>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</si>
  <si>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</si>
  <si>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</si>
  <si>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</si>
  <si>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</si>
  <si>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</si>
  <si>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</si>
  <si>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</si>
  <si>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</si>
  <si>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</si>
  <si>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</si>
  <si>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</si>
  <si>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</si>
  <si>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</si>
  <si>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</si>
  <si>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</si>
  <si>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</si>
  <si>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</si>
  <si>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</si>
  <si>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</si>
  <si>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</si>
  <si>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</si>
  <si>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</si>
  <si>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</si>
  <si>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</si>
  <si>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</si>
  <si>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</si>
  <si>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</si>
  <si>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</si>
  <si>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</si>
  <si>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</si>
  <si>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</si>
  <si>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</si>
  <si>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</si>
  <si>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</si>
  <si>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</si>
  <si>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</si>
  <si>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</si>
  <si>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</si>
  <si>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</si>
  <si>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</si>
  <si>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</si>
  <si>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</si>
  <si>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</si>
  <si>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</si>
  <si>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</si>
  <si>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</si>
  <si>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</si>
  <si>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</si>
  <si>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</si>
  <si>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</si>
  <si>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</si>
  <si>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</si>
  <si>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</si>
  <si>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</si>
  <si>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</si>
  <si>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</si>
  <si>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</si>
  <si>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</si>
  <si>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</si>
  <si>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</si>
  <si>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</si>
  <si>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</si>
  <si>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</si>
  <si>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</si>
  <si>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</si>
  <si>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</si>
  <si>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</si>
  <si>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</si>
  <si>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</si>
  <si>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</si>
  <si>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</si>
  <si>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</si>
  <si>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</si>
  <si>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</si>
  <si>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</si>
  <si>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</si>
  <si>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</si>
  <si>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</si>
  <si>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</si>
  <si>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</si>
  <si>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</si>
  <si>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</si>
  <si>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</si>
  <si>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</si>
  <si>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</si>
  <si>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</si>
  <si>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</si>
  <si>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</si>
  <si>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</si>
  <si>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</si>
  <si>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</si>
  <si>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</si>
  <si>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</si>
  <si>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</si>
  <si>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</si>
  <si>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</si>
  <si>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</si>
  <si>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</si>
  <si>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</si>
  <si>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</si>
  <si>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</si>
  <si>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</si>
  <si>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</si>
  <si>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</si>
  <si>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</si>
  <si>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</si>
  <si>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</si>
  <si>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</si>
  <si>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</si>
  <si>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</si>
  <si>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</si>
  <si>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</si>
  <si>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</si>
  <si>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</si>
  <si>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</si>
  <si>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</si>
  <si>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</si>
  <si>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</si>
  <si>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</si>
  <si>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</si>
  <si>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</si>
  <si>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</si>
  <si>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</si>
  <si>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</si>
  <si>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</si>
  <si>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</si>
  <si>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</si>
  <si>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</si>
  <si>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</si>
  <si>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</si>
  <si>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</si>
  <si>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</si>
  <si>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</si>
  <si>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</si>
  <si>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</si>
  <si>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</si>
  <si>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</si>
  <si>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</si>
  <si>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</si>
  <si>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</si>
  <si>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</si>
  <si>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</si>
  <si>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</si>
  <si>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</si>
  <si>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</si>
  <si>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</si>
  <si>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</si>
  <si>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</si>
  <si>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</si>
  <si>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</si>
  <si>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</si>
  <si>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</si>
  <si>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</si>
  <si>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</si>
  <si>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</si>
  <si>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</si>
  <si>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</si>
  <si>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</si>
  <si>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</si>
  <si>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</si>
  <si>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</si>
  <si>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</si>
  <si>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</si>
  <si>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</si>
  <si>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</si>
  <si>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</si>
  <si>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</si>
  <si>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</si>
  <si>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</si>
  <si>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</si>
  <si>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</si>
  <si>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</si>
  <si>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</si>
  <si>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</si>
  <si>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</si>
  <si>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</si>
  <si>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</si>
  <si>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</si>
  <si>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</si>
  <si>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</si>
  <si>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</si>
  <si>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</si>
  <si>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</si>
  <si>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</si>
  <si>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</si>
  <si>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</si>
  <si>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</si>
  <si>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</si>
  <si>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</si>
  <si>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</si>
  <si>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</si>
  <si>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</si>
  <si>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</si>
  <si>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</si>
  <si>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</si>
  <si>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</si>
  <si>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</si>
  <si>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</si>
  <si>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</si>
  <si>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</si>
  <si>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</si>
  <si>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</si>
  <si>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</si>
  <si>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</si>
  <si>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</si>
  <si>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</si>
  <si>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</si>
  <si>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</si>
  <si>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</si>
  <si>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</si>
  <si>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</si>
  <si>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</si>
  <si>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</si>
  <si>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</si>
  <si>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</si>
  <si>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</si>
  <si>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</si>
  <si>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</si>
  <si>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</si>
  <si>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</si>
  <si>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</si>
  <si>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</si>
  <si>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</si>
  <si>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</si>
  <si>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</si>
  <si>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</si>
  <si>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</si>
  <si>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</si>
  <si>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</si>
  <si>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</si>
  <si>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</si>
  <si>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</si>
  <si>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</si>
  <si>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</si>
  <si>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</si>
  <si>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</si>
  <si>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</si>
  <si>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</si>
  <si>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</si>
  <si>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</si>
  <si>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</si>
  <si>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</si>
  <si>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</si>
  <si>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</si>
  <si>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</si>
  <si>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</si>
  <si>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</si>
  <si>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</si>
  <si>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</si>
  <si>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</si>
  <si>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</si>
  <si>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</si>
  <si>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</si>
  <si>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</si>
  <si>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</si>
  <si>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</si>
  <si>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</si>
  <si>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</si>
  <si>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</si>
  <si>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</si>
  <si>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</si>
  <si>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</si>
  <si>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</si>
  <si>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</si>
  <si>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</si>
  <si>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</si>
  <si>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</si>
  <si>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</si>
  <si>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</si>
  <si>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</si>
  <si>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</si>
  <si>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</si>
  <si>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</si>
  <si>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</si>
  <si>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</si>
  <si>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</si>
  <si>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</si>
  <si>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</si>
  <si>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</si>
  <si>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</si>
  <si>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</si>
  <si>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</si>
  <si>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</si>
  <si>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</si>
  <si>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</si>
  <si>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</si>
  <si>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</si>
  <si>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</si>
  <si>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</si>
  <si>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</si>
  <si>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</si>
  <si>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</si>
  <si>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</si>
  <si>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</si>
  <si>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</si>
  <si>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</si>
  <si>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</si>
  <si>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</si>
  <si>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</si>
  <si>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</si>
  <si>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</si>
  <si>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</si>
  <si>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</si>
  <si>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</si>
  <si>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</si>
  <si>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</si>
  <si>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</si>
  <si>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</si>
  <si>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</si>
  <si>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</si>
  <si>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</si>
  <si>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</si>
  <si>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</si>
  <si>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</si>
  <si>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</si>
  <si>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</si>
  <si>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</si>
  <si>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</si>
  <si>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</si>
  <si>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</si>
  <si>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</si>
  <si>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</si>
  <si>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</si>
  <si>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</si>
  <si>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</si>
  <si>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</si>
  <si>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</si>
  <si>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</si>
  <si>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</si>
  <si>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</si>
  <si>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</si>
  <si>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</si>
  <si>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</si>
  <si>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</si>
  <si>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</si>
  <si>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</si>
  <si>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</si>
  <si>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</si>
  <si>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</si>
  <si>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</si>
  <si>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</si>
  <si>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</si>
  <si>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</si>
  <si>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</si>
  <si>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</si>
  <si>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</si>
  <si>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</si>
  <si>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</si>
  <si>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</si>
  <si>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</si>
  <si>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</si>
  <si>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</si>
  <si>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</si>
  <si>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</si>
  <si>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</si>
  <si>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</si>
  <si>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</si>
  <si>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</si>
  <si>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</si>
  <si>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</si>
  <si>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</si>
  <si>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</si>
  <si>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</si>
  <si>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</si>
  <si>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</si>
  <si>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</si>
  <si>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</si>
  <si>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</si>
  <si>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</si>
  <si>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</si>
  <si>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</si>
  <si>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</si>
  <si>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</si>
  <si>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</si>
  <si>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</si>
  <si>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</si>
  <si>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</si>
  <si>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</si>
  <si>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</si>
  <si>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</si>
  <si>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</si>
  <si>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</si>
  <si>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</si>
  <si>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</si>
  <si>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</si>
  <si>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</si>
  <si>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</si>
  <si>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</si>
  <si>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</si>
  <si>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</si>
  <si>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</si>
  <si>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</si>
  <si>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</si>
  <si>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</si>
  <si>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</si>
  <si>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</si>
  <si>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</si>
  <si>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</si>
  <si>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</si>
  <si>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</si>
  <si>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</si>
  <si>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</si>
  <si>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</si>
  <si>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</si>
  <si>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</si>
  <si>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</si>
  <si>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</si>
  <si>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</si>
  <si>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</si>
  <si>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</si>
  <si>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</si>
  <si>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</si>
  <si>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</si>
  <si>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</si>
  <si>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</si>
  <si>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</si>
  <si>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</si>
  <si>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</si>
  <si>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</si>
  <si>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</si>
  <si>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</si>
  <si>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</si>
  <si>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</si>
  <si>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</si>
  <si>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</si>
  <si>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</si>
  <si>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</si>
  <si>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</si>
  <si>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</si>
  <si>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</si>
  <si>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</si>
  <si>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</si>
  <si>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</si>
  <si>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</si>
  <si>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</si>
  <si>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</si>
  <si>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</si>
  <si>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</si>
  <si>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</si>
  <si>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</si>
  <si>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</si>
  <si>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</si>
  <si>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</si>
  <si>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</si>
  <si>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</si>
  <si>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</si>
  <si>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</si>
  <si>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</si>
  <si>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</si>
  <si>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</si>
  <si>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</si>
  <si>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</si>
  <si>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</si>
  <si>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</si>
  <si>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</si>
  <si>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</si>
  <si>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</si>
  <si>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</si>
  <si>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</si>
  <si>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</si>
  <si>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</si>
  <si>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</si>
  <si>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</si>
  <si>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</si>
  <si>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</si>
  <si>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</si>
  <si>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</si>
  <si>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</si>
  <si>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</si>
  <si>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</si>
  <si>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</si>
  <si>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</si>
  <si>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</si>
  <si>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</si>
  <si>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</si>
  <si>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</si>
  <si>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</si>
  <si>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</si>
  <si>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</si>
  <si>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</si>
  <si>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</si>
  <si>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</si>
  <si>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</si>
  <si>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</si>
  <si>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</si>
  <si>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</si>
  <si>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</si>
  <si>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</si>
  <si>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</si>
  <si>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</si>
  <si>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</si>
  <si>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</si>
  <si>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</si>
  <si>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</si>
  <si>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</si>
  <si>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</si>
  <si>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</si>
  <si>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</si>
  <si>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</si>
  <si>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</si>
  <si>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</si>
  <si>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</si>
  <si>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</si>
  <si>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</si>
  <si>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</si>
  <si>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</si>
  <si>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</si>
  <si>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</si>
  <si>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</si>
  <si>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</si>
  <si>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</si>
  <si>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</si>
  <si>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</si>
  <si>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</si>
  <si>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</si>
  <si>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</si>
  <si>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</si>
  <si>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</si>
  <si>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</si>
  <si>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</si>
  <si>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</si>
  <si>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</si>
  <si>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</si>
  <si>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</si>
  <si>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</si>
  <si>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</si>
  <si>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</si>
  <si>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</si>
  <si>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</si>
  <si>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</si>
  <si>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</si>
  <si>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</si>
  <si>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</si>
  <si>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</si>
  <si>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</si>
  <si>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</si>
  <si>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</si>
  <si>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</si>
  <si>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</si>
  <si>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</si>
  <si>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</si>
  <si>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</si>
  <si>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</si>
  <si>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</si>
  <si>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</si>
  <si>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</si>
  <si>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</si>
  <si>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</si>
  <si>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</si>
  <si>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</si>
  <si>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</si>
  <si>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</si>
  <si>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</si>
  <si>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</si>
  <si>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</si>
  <si>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</si>
  <si>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</si>
  <si>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</si>
  <si>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</si>
  <si>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</si>
  <si>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</si>
  <si>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</si>
  <si>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</si>
  <si>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</si>
  <si>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</si>
  <si>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</si>
  <si>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</si>
  <si>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</si>
  <si>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</si>
  <si>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</si>
  <si>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</si>
  <si>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</si>
  <si>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</si>
  <si>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</si>
  <si>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</si>
  <si>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</si>
  <si>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</si>
  <si>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</si>
  <si>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</si>
  <si>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</si>
  <si>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</si>
  <si>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</si>
  <si>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</si>
  <si>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</si>
  <si>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</si>
  <si>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</si>
  <si>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</si>
  <si>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</si>
  <si>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</si>
  <si>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</si>
  <si>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</si>
  <si>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</si>
  <si>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</si>
  <si>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</si>
  <si>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</si>
  <si>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</si>
  <si>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</si>
  <si>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</si>
  <si>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</si>
  <si>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</si>
  <si>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</si>
  <si>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</si>
  <si>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</si>
  <si>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</si>
  <si>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</si>
  <si>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</si>
  <si>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</si>
  <si>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</si>
  <si>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</si>
  <si>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</si>
  <si>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</si>
  <si>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</si>
  <si>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</si>
  <si>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</si>
  <si>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</si>
  <si>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</si>
  <si>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</si>
  <si>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</si>
  <si>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</si>
  <si>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</si>
  <si>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</si>
  <si>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</si>
  <si>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</si>
  <si>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</si>
  <si>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</si>
  <si>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</si>
  <si>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</si>
  <si>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</si>
  <si>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</si>
  <si>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</si>
  <si>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</si>
  <si>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</si>
  <si>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</si>
  <si>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</si>
  <si>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</si>
  <si>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</si>
  <si>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</si>
  <si>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</si>
  <si>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</si>
  <si>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</si>
  <si>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</si>
  <si>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</si>
  <si>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</si>
  <si>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</si>
  <si>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</si>
  <si>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</si>
  <si>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</si>
  <si>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</si>
  <si>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</si>
  <si>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</si>
  <si>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</si>
  <si>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</si>
  <si>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</si>
  <si>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</si>
  <si>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</si>
  <si>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</si>
  <si>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</si>
  <si>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</si>
  <si>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</si>
  <si>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</si>
  <si>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</si>
  <si>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</si>
  <si>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</si>
  <si>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</si>
  <si>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</si>
  <si>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</si>
  <si>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</si>
  <si>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</si>
  <si>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</si>
  <si>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</si>
  <si>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</si>
  <si>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</si>
  <si>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</si>
  <si>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</si>
  <si>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</si>
  <si>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</si>
  <si>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</si>
  <si>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</si>
  <si>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</si>
  <si>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</si>
  <si>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</si>
  <si>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</si>
  <si>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</si>
  <si>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</si>
  <si>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</si>
  <si>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</si>
  <si>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</si>
  <si>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</si>
  <si>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</si>
  <si>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</si>
  <si>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</si>
  <si>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</si>
  <si>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</si>
  <si>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</si>
  <si>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</si>
  <si>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</si>
  <si>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</si>
  <si>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</si>
  <si>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</si>
  <si>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</si>
  <si>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</si>
  <si>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</si>
  <si>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</si>
  <si>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</si>
  <si>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</si>
  <si>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</si>
  <si>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</si>
  <si>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</si>
  <si>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</si>
  <si>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</si>
  <si>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</si>
  <si>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</si>
  <si>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</si>
  <si>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</si>
  <si>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</si>
  <si>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</si>
  <si>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</si>
  <si>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</si>
  <si>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</si>
  <si>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</si>
  <si>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</si>
  <si>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</si>
  <si>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</si>
  <si>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</si>
  <si>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</si>
  <si>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</si>
  <si>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</si>
  <si>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</si>
  <si>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</si>
  <si>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</si>
  <si>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</si>
  <si>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</si>
  <si>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</si>
  <si>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</si>
  <si>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</si>
  <si>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</si>
  <si>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</si>
  <si>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</si>
  <si>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</si>
  <si>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</si>
  <si>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</si>
  <si>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</si>
  <si>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</si>
  <si>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</si>
  <si>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</si>
  <si>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</si>
  <si>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</si>
  <si>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</si>
  <si>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</si>
  <si>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</si>
  <si>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</si>
  <si>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</si>
  <si>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</si>
  <si>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</si>
  <si>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</si>
  <si>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</si>
  <si>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</si>
  <si>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</si>
  <si>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</si>
  <si>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</si>
  <si>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</si>
  <si>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</si>
  <si>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</si>
  <si>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</si>
  <si>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</si>
  <si>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</si>
  <si>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</si>
  <si>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</si>
  <si>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</si>
  <si>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</si>
  <si>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</si>
  <si>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</si>
  <si>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</si>
  <si>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</si>
  <si>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</si>
  <si>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</si>
  <si>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</si>
  <si>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</si>
  <si>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</si>
  <si>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</si>
  <si>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</si>
  <si>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</si>
  <si>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</si>
  <si>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</si>
  <si>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</si>
  <si>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</si>
  <si>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</si>
  <si>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</si>
  <si>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</si>
  <si>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</si>
  <si>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</si>
  <si>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</si>
  <si>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</si>
  <si>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</si>
  <si>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</si>
  <si>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</si>
  <si>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</si>
  <si>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</si>
  <si>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</si>
  <si>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</si>
  <si>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</si>
  <si>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</si>
  <si>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</si>
  <si>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</si>
  <si>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</si>
  <si>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</si>
  <si>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</si>
  <si>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</si>
  <si>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</si>
  <si>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</si>
  <si>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</si>
  <si>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</si>
  <si>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</si>
  <si>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</si>
  <si>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</si>
  <si>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</si>
  <si>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</si>
  <si>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</si>
  <si>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</si>
  <si>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</si>
  <si>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</si>
  <si>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</si>
  <si>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</si>
  <si>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</si>
  <si>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</si>
  <si>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</si>
  <si>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</si>
  <si>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</si>
  <si>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</si>
  <si>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</si>
  <si>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</si>
  <si>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</si>
  <si>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</si>
  <si>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</si>
  <si>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</si>
  <si>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</si>
  <si>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</si>
  <si>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</si>
  <si>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</si>
  <si>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</si>
  <si>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</si>
  <si>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</si>
  <si>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</si>
  <si>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</si>
  <si>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</si>
  <si>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</si>
  <si>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</si>
  <si>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</si>
  <si>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</si>
  <si>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</si>
  <si>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</si>
  <si>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</si>
  <si>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</si>
  <si>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</si>
  <si>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</si>
  <si>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</si>
  <si>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</si>
  <si>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</si>
  <si>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</si>
  <si>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</si>
  <si>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</si>
  <si>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</si>
  <si>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</si>
  <si>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</si>
  <si>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</si>
  <si>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</si>
  <si>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</si>
  <si>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</si>
  <si>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</si>
  <si>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</si>
  <si>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</si>
  <si>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</si>
  <si>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</si>
  <si>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</si>
  <si>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</si>
  <si>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</si>
  <si>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</si>
  <si>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</si>
  <si>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</si>
  <si>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</si>
  <si>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</si>
  <si>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</si>
  <si>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</si>
  <si>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</si>
  <si>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</si>
  <si>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</si>
  <si>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</si>
  <si>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</si>
  <si>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</si>
  <si>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</si>
  <si>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</si>
  <si>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</si>
  <si>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</si>
  <si>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</si>
  <si>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</si>
  <si>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</si>
  <si>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</si>
  <si>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</si>
  <si>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</si>
  <si>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</si>
  <si>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</si>
  <si>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</si>
  <si>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</si>
  <si>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</si>
  <si>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</si>
  <si>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</si>
  <si>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</si>
  <si>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</si>
  <si>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</si>
  <si>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</si>
  <si>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</si>
  <si>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</si>
  <si>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</si>
  <si>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</si>
  <si>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</si>
  <si>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</si>
  <si>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</si>
  <si>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</si>
  <si>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</si>
  <si>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</si>
  <si>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</si>
  <si>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</si>
  <si>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</si>
  <si>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</si>
  <si>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</si>
  <si>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</si>
  <si>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</si>
  <si>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</si>
  <si>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</si>
  <si>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</si>
  <si>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</si>
  <si>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</si>
  <si>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</si>
  <si>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</si>
  <si>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</si>
  <si>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</si>
  <si>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</si>
  <si>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</si>
  <si>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</si>
  <si>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</si>
  <si>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</si>
  <si>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</si>
  <si>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</si>
  <si>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</si>
  <si>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</si>
  <si>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</si>
  <si>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</si>
  <si>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</si>
  <si>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</si>
  <si>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</si>
  <si>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</si>
  <si>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</si>
  <si>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</si>
  <si>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</si>
  <si>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</si>
  <si>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</si>
  <si>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</si>
  <si>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</si>
  <si>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</si>
  <si>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</si>
  <si>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</si>
  <si>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</si>
  <si>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</si>
  <si>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</si>
  <si>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</si>
  <si>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</si>
  <si>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</si>
  <si>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</si>
  <si>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</si>
  <si>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</si>
  <si>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</si>
  <si>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</si>
  <si>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</si>
  <si>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</si>
  <si>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</si>
  <si>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</si>
  <si>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</si>
  <si>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</si>
  <si>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</si>
  <si>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</si>
  <si>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</si>
  <si>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</si>
  <si>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</si>
  <si>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</si>
  <si>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</si>
  <si>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</si>
  <si>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</si>
  <si>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</si>
  <si>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</si>
  <si>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</si>
  <si>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</si>
  <si>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</si>
  <si>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</si>
  <si>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</si>
  <si>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</si>
  <si>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</si>
  <si>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</si>
  <si>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</si>
  <si>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</si>
  <si>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</si>
  <si>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</si>
  <si>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</si>
  <si>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</si>
  <si>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</si>
  <si>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</si>
  <si>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</si>
  <si>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</si>
  <si>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</si>
  <si>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</si>
  <si>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</si>
  <si>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</si>
  <si>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</si>
  <si>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</si>
  <si>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</si>
  <si>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</si>
  <si>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</si>
  <si>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</si>
  <si>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</si>
  <si>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</si>
  <si>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</si>
  <si>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</si>
  <si>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</si>
  <si>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</si>
  <si>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</si>
  <si>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</si>
  <si>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</si>
  <si>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</si>
  <si>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</si>
  <si>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</si>
  <si>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</si>
  <si>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</si>
  <si>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</si>
  <si>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</si>
  <si>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</si>
  <si>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</si>
  <si>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</si>
  <si>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</si>
  <si>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</si>
  <si>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</si>
  <si>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</si>
  <si>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</si>
  <si>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</si>
  <si>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</si>
  <si>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</si>
  <si>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</si>
  <si>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</si>
  <si>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</si>
  <si>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</si>
  <si>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</si>
  <si>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</si>
  <si>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</si>
  <si>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</si>
  <si>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</si>
  <si>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</si>
  <si>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</si>
  <si>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</si>
  <si>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</si>
  <si>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</si>
  <si>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</si>
  <si>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</si>
  <si>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</si>
  <si>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</si>
  <si>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</si>
  <si>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</si>
  <si>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</si>
  <si>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</si>
  <si>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</si>
  <si>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</si>
  <si>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</si>
  <si>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</si>
  <si>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</si>
  <si>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</si>
  <si>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</si>
  <si>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</si>
  <si>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</si>
  <si>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</si>
  <si>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</si>
  <si>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</si>
  <si>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</si>
  <si>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</si>
  <si>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</si>
  <si>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</si>
  <si>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</si>
  <si>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</si>
  <si>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</si>
  <si>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</si>
  <si>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</si>
  <si>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</si>
  <si>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</si>
  <si>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</si>
  <si>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</si>
  <si>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</si>
  <si>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</si>
  <si>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</si>
  <si>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</si>
  <si>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</si>
  <si>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</si>
  <si>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</si>
  <si>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</si>
  <si>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</si>
  <si>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</si>
  <si>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</si>
  <si>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</si>
  <si>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</si>
  <si>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</si>
  <si>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</si>
  <si>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</si>
  <si>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</si>
  <si>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</si>
  <si>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</si>
  <si>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</si>
  <si>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</si>
  <si>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</si>
  <si>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</si>
  <si>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</si>
  <si>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</si>
  <si>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</si>
  <si>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</si>
  <si>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</si>
  <si>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</si>
  <si>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</si>
  <si>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</si>
  <si>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</si>
  <si>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</si>
  <si>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</si>
  <si>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</si>
  <si>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</si>
  <si>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</si>
  <si>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</si>
  <si>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</si>
  <si>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</si>
  <si>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</si>
  <si>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</si>
  <si>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</si>
  <si>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</si>
  <si>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</si>
  <si>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</si>
  <si>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</si>
  <si>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</si>
  <si>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</si>
  <si>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</si>
  <si>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</si>
  <si>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</si>
  <si>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</si>
  <si>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</si>
  <si>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</si>
  <si>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</si>
  <si>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</si>
  <si>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</si>
  <si>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</si>
  <si>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</si>
  <si>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</si>
  <si>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</si>
  <si>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</si>
  <si>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</si>
  <si>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</si>
  <si>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</si>
  <si>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</si>
  <si>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</si>
  <si>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</si>
  <si>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</si>
  <si>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</si>
  <si>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</si>
  <si>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</si>
  <si>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</si>
  <si>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</si>
  <si>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</si>
  <si>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</si>
  <si>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</si>
  <si>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</si>
  <si>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</si>
  <si>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</si>
  <si>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</si>
  <si>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</si>
  <si>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</si>
  <si>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</si>
  <si>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</si>
  <si>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</si>
  <si>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</si>
  <si>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</si>
  <si>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</si>
  <si>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</si>
  <si>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</si>
  <si>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</si>
  <si>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</si>
  <si>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</si>
  <si>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</si>
  <si>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</si>
  <si>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</si>
  <si>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</si>
  <si>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</si>
  <si>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</si>
  <si>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</si>
  <si>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</si>
  <si>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</si>
  <si>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</si>
  <si>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</si>
  <si>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</si>
  <si>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</si>
  <si>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</si>
  <si>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</si>
  <si>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</si>
  <si>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</si>
  <si>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</si>
  <si>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</si>
  <si>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</si>
  <si>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</si>
  <si>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</si>
  <si>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</si>
  <si>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</si>
  <si>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</si>
  <si>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</si>
  <si>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</si>
  <si>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</si>
  <si>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</si>
  <si>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</si>
  <si>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</si>
  <si>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</si>
  <si>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</si>
  <si>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</si>
  <si>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</si>
  <si>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</si>
  <si>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</si>
  <si>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</si>
  <si>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</si>
  <si>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</si>
  <si>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</si>
  <si>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</si>
  <si>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</si>
  <si>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</si>
  <si>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</si>
  <si>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</si>
  <si>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</si>
  <si>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</si>
  <si>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</si>
  <si>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</si>
  <si>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</si>
  <si>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</si>
  <si>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</si>
  <si>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</si>
  <si>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</si>
  <si>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</si>
  <si>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</si>
  <si>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</si>
  <si>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</si>
  <si>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</si>
  <si>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</si>
  <si>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</si>
  <si>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</si>
  <si>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</si>
  <si>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</si>
  <si>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</si>
  <si>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</si>
  <si>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</si>
  <si>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</si>
  <si>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</si>
  <si>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</si>
  <si>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</si>
  <si>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</si>
  <si>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</si>
  <si>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</si>
  <si>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</si>
  <si>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</si>
  <si>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</si>
  <si>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</si>
  <si>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</si>
  <si>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</si>
  <si>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</si>
  <si>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</si>
  <si>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</si>
  <si>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</si>
  <si>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</si>
  <si>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</si>
  <si>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</si>
  <si>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</si>
  <si>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</si>
  <si>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</si>
  <si>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</si>
  <si>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</si>
  <si>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</si>
  <si>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</si>
  <si>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</si>
  <si>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</si>
  <si>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</si>
  <si>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</si>
  <si>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</si>
  <si>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</si>
  <si>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</si>
  <si>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</si>
  <si>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</si>
  <si>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</si>
  <si>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</si>
  <si>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</si>
  <si>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</si>
  <si>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</si>
  <si>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</si>
  <si>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</si>
  <si>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</si>
  <si>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</si>
  <si>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</si>
  <si>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</si>
  <si>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</si>
  <si>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</si>
  <si>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</si>
  <si>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</si>
  <si>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</si>
  <si>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</si>
  <si>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</si>
  <si>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</si>
  <si>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</si>
  <si>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</si>
  <si>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</si>
  <si>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</si>
  <si>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</si>
  <si>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</si>
  <si>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</si>
  <si>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</si>
  <si>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</si>
  <si>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</si>
  <si>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</si>
  <si>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</si>
  <si>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</si>
  <si>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</si>
  <si>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</si>
  <si>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</si>
  <si>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</si>
  <si>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</si>
  <si>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</si>
  <si>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</si>
  <si>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</si>
  <si>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</si>
  <si>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</si>
  <si>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</si>
  <si>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</si>
  <si>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</si>
  <si>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</si>
  <si>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</si>
  <si>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</si>
  <si>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</si>
  <si>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</si>
  <si>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</si>
  <si>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</si>
  <si>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</si>
  <si>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</si>
  <si>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</si>
  <si>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</si>
  <si>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</si>
  <si>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</si>
  <si>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</si>
  <si>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</si>
  <si>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</si>
  <si>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</si>
  <si>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</si>
  <si>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</si>
  <si>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</si>
  <si>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</si>
  <si>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</si>
  <si>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</si>
  <si>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</si>
  <si>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</si>
  <si>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</si>
  <si>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</si>
  <si>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</si>
  <si>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</si>
  <si>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</si>
  <si>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</si>
  <si>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</si>
  <si>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</si>
  <si>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</si>
  <si>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</si>
  <si>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</si>
  <si>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</si>
  <si>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</si>
  <si>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</si>
  <si>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</si>
  <si>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</si>
  <si>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</si>
  <si>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</si>
  <si>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</si>
  <si>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</si>
  <si>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</si>
  <si>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</si>
  <si>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</si>
  <si>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</si>
  <si>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</si>
  <si>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</si>
  <si>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</si>
  <si>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</si>
  <si>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</si>
  <si>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</si>
  <si>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</si>
  <si>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</si>
  <si>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</si>
  <si>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</si>
  <si>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</si>
  <si>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</si>
  <si>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</si>
  <si>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</si>
  <si>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</si>
  <si>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</si>
  <si>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</si>
  <si>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</si>
  <si>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</si>
  <si>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</si>
  <si>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</si>
  <si>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</si>
  <si>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</si>
  <si>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</si>
  <si>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</si>
  <si>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</si>
  <si>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</si>
  <si>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</si>
  <si>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</si>
  <si>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</si>
  <si>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</si>
  <si>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</si>
  <si>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</si>
  <si>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</si>
  <si>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</si>
  <si>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</si>
  <si>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</si>
  <si>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</si>
  <si>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</si>
  <si>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</si>
  <si>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</si>
  <si>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</si>
  <si>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</si>
  <si>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</si>
  <si>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</si>
  <si>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</si>
  <si>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</si>
  <si>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</si>
  <si>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</si>
  <si>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</si>
  <si>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</si>
  <si>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</si>
  <si>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</si>
  <si>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</si>
  <si>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</si>
  <si>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</si>
  <si>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</si>
  <si>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</si>
  <si>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</si>
  <si>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</si>
  <si>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</si>
  <si>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</si>
  <si>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</si>
  <si>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</si>
  <si>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</si>
  <si>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</si>
  <si>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</si>
  <si>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</si>
  <si>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</si>
  <si>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</si>
  <si>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</si>
  <si>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</si>
  <si>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</si>
  <si>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</si>
  <si>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</si>
  <si>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</si>
  <si>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</si>
  <si>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</si>
  <si>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</si>
  <si>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</si>
  <si>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</si>
  <si>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</si>
  <si>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</si>
  <si>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</si>
  <si>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</si>
  <si>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</si>
  <si>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</si>
  <si>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</si>
  <si>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</si>
  <si>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</si>
  <si>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</si>
  <si>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</si>
  <si>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</si>
  <si>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</si>
  <si>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</si>
  <si>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</si>
  <si>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</si>
  <si>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</si>
  <si>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</si>
  <si>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</si>
  <si>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</si>
  <si>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</si>
  <si>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</si>
  <si>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</si>
  <si>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</si>
  <si>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</si>
  <si>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</si>
  <si>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</si>
  <si>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</si>
  <si>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</si>
  <si>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</si>
  <si>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</si>
  <si>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</si>
  <si>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</si>
  <si>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</si>
  <si>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</si>
  <si>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</si>
  <si>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</si>
  <si>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</si>
  <si>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</si>
  <si>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</si>
  <si>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</si>
  <si>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</si>
  <si>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</si>
  <si>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</si>
  <si>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</si>
  <si>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</si>
  <si>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</si>
  <si>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</si>
  <si>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</si>
  <si>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</si>
  <si>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</si>
  <si>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</si>
  <si>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</si>
  <si>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</si>
  <si>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</si>
  <si>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</si>
  <si>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</si>
  <si>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</si>
  <si>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</si>
  <si>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</si>
  <si>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</si>
  <si>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</si>
  <si>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</si>
  <si>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</si>
  <si>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</si>
  <si>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</si>
  <si>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</si>
  <si>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</si>
  <si>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</si>
  <si>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</si>
  <si>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</si>
  <si>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</si>
  <si>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</si>
  <si>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</si>
  <si>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</si>
  <si>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</si>
  <si>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</si>
  <si>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</si>
  <si>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</si>
  <si>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</si>
  <si>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</si>
  <si>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</si>
  <si>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</si>
  <si>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</si>
  <si>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</si>
  <si>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</si>
  <si>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</si>
  <si>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</si>
  <si>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</si>
  <si>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</si>
  <si>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</si>
  <si>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</si>
  <si>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</si>
  <si>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</si>
  <si>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</si>
  <si>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</si>
  <si>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</si>
  <si>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</si>
  <si>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</si>
  <si>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</si>
  <si>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</si>
  <si>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</si>
  <si>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</si>
  <si>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</si>
  <si>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</si>
  <si>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</si>
  <si>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</si>
  <si>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</si>
  <si>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</si>
  <si>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</si>
  <si>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</si>
  <si>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</si>
  <si>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</si>
  <si>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</si>
  <si>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</si>
  <si>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</si>
  <si>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</si>
  <si>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</si>
  <si>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</si>
  <si>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</si>
  <si>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</si>
  <si>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</si>
  <si>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</si>
  <si>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</si>
  <si>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</si>
  <si>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</si>
  <si>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</si>
  <si>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</si>
  <si>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</si>
  <si>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</si>
  <si>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</si>
  <si>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</si>
  <si>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</si>
  <si>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</si>
  <si>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</si>
  <si>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</si>
  <si>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</si>
  <si>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</si>
  <si>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</si>
  <si>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</si>
  <si>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</si>
  <si>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</si>
  <si>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</si>
  <si>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</si>
  <si>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</si>
  <si>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</si>
  <si>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</si>
  <si>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</si>
  <si>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</si>
  <si>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</si>
  <si>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</si>
  <si>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</si>
  <si>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</si>
  <si>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</si>
  <si>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</si>
  <si>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</si>
  <si>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</si>
  <si>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</si>
  <si>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</si>
  <si>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</si>
  <si>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</si>
  <si>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</si>
  <si>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</si>
  <si>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</si>
  <si>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</si>
  <si>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</si>
  <si>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</si>
  <si>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</si>
  <si>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</si>
  <si>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</si>
  <si>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</si>
  <si>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</si>
  <si>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</si>
  <si>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</si>
  <si>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</si>
  <si>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</si>
  <si>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</si>
  <si>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</si>
  <si>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</si>
  <si>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</si>
  <si>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</si>
  <si>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</si>
  <si>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</si>
  <si>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</si>
  <si>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</si>
  <si>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</si>
  <si>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</si>
  <si>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</si>
  <si>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</si>
  <si>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</si>
  <si>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</si>
  <si>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</si>
  <si>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</si>
  <si>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</si>
  <si>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</si>
  <si>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</si>
  <si>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</si>
  <si>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</si>
  <si>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</si>
  <si>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</si>
  <si>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</si>
  <si>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</si>
  <si>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</si>
  <si>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</si>
  <si>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</si>
  <si>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</si>
  <si>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</si>
  <si>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</si>
  <si>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</si>
  <si>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</si>
  <si>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</si>
  <si>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</si>
  <si>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</si>
  <si>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</si>
  <si>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</si>
  <si>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</si>
  <si>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</si>
  <si>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</si>
  <si>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</si>
  <si>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</si>
  <si>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</si>
  <si>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</si>
  <si>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</si>
  <si>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</si>
  <si>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</si>
  <si>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</si>
  <si>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</si>
  <si>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</si>
  <si>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</si>
  <si>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</si>
  <si>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</si>
  <si>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</si>
  <si>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</si>
  <si>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</si>
  <si>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</si>
  <si>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</si>
  <si>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</si>
  <si>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</si>
  <si>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</si>
  <si>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</si>
  <si>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</si>
  <si>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</si>
  <si>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</si>
  <si>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</si>
  <si>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</si>
  <si>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</si>
  <si>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</si>
  <si>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</si>
  <si>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</si>
  <si>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</si>
  <si>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</si>
  <si>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</si>
  <si>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</si>
  <si>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</si>
  <si>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</si>
  <si>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</si>
  <si>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</si>
  <si>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</si>
  <si>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</si>
  <si>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</si>
  <si>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</si>
  <si>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</si>
  <si>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</si>
  <si>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</si>
  <si>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</si>
  <si>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</si>
  <si>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</si>
  <si>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</si>
  <si>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</si>
  <si>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</si>
  <si>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</si>
  <si>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</si>
  <si>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</si>
  <si>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</si>
  <si>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</si>
  <si>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</si>
  <si>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</si>
  <si>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</si>
  <si>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</si>
  <si>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</si>
  <si>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</si>
  <si>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</si>
  <si>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</si>
  <si>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</si>
  <si>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</si>
  <si>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</si>
  <si>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</si>
  <si>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</si>
  <si>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</si>
  <si>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</si>
  <si>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</si>
  <si>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</si>
  <si>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</si>
  <si>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</si>
  <si>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</si>
  <si>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</si>
  <si>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</si>
  <si>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</si>
  <si>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</si>
  <si>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</si>
  <si>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</si>
  <si>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</si>
  <si>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</si>
  <si>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</si>
  <si>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</si>
  <si>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</si>
  <si>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</si>
  <si>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</si>
  <si>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</si>
  <si>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</si>
  <si>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</si>
  <si>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</si>
  <si>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</si>
  <si>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</si>
  <si>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</si>
  <si>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</si>
  <si>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</si>
  <si>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</si>
  <si>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</si>
  <si>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</si>
  <si>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</si>
  <si>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</si>
  <si>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</si>
  <si>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</si>
  <si>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</si>
  <si>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</si>
  <si>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</si>
  <si>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</si>
  <si>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</si>
  <si>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</si>
  <si>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</si>
  <si>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</si>
  <si>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</si>
  <si>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</si>
  <si>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</si>
  <si>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</si>
  <si>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</si>
  <si>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</si>
  <si>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</si>
  <si>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</si>
  <si>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</si>
  <si>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</si>
  <si>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</si>
  <si>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</si>
  <si>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</si>
  <si>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</si>
  <si>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</si>
  <si>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</si>
  <si>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</si>
  <si>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</si>
  <si>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</si>
  <si>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</si>
  <si>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</si>
  <si>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</si>
  <si>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</si>
  <si>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</si>
  <si>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</si>
  <si>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</si>
  <si>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</si>
  <si>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</si>
  <si>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</si>
  <si>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</si>
  <si>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</si>
  <si>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</si>
  <si>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</si>
  <si>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</si>
  <si>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</si>
  <si>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</si>
  <si>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</si>
  <si>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</si>
  <si>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</si>
  <si>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</si>
  <si>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</si>
  <si>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</si>
  <si>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</si>
  <si>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</si>
  <si>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</si>
  <si>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</si>
  <si>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</si>
  <si>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</si>
  <si>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</si>
  <si>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</si>
  <si>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</si>
  <si>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</si>
  <si>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</si>
  <si>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</si>
  <si>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</si>
  <si>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</si>
  <si>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</si>
  <si>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</si>
  <si>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</si>
  <si>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</si>
  <si>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</si>
  <si>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</si>
  <si>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</si>
  <si>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</si>
  <si>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</si>
  <si>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</si>
  <si>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</si>
  <si>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</si>
  <si>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</si>
  <si>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</si>
  <si>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</si>
  <si>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</si>
  <si>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</si>
  <si>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</si>
  <si>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</si>
  <si>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</si>
  <si>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</si>
  <si>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</si>
  <si>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</si>
  <si>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</si>
  <si>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</si>
  <si>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</si>
  <si>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</si>
  <si>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</si>
  <si>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</si>
  <si>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</si>
  <si>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</si>
  <si>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</si>
  <si>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</si>
  <si>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</si>
  <si>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</si>
  <si>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</si>
  <si>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</si>
  <si>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</si>
  <si>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</si>
  <si>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</si>
  <si>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</si>
  <si>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</si>
  <si>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</si>
  <si>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</si>
  <si>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</si>
  <si>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</si>
  <si>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</si>
  <si>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</si>
  <si>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</si>
  <si>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</si>
  <si>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</si>
  <si>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</si>
  <si>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</si>
  <si>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</si>
  <si>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</si>
  <si>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</si>
  <si>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</si>
  <si>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</si>
  <si>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</si>
  <si>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</si>
  <si>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</si>
  <si>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</si>
  <si>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</si>
  <si>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</si>
  <si>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</si>
  <si>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</si>
  <si>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</si>
  <si>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</si>
  <si>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</si>
  <si>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</si>
  <si>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</si>
  <si>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</si>
  <si>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</si>
  <si>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</si>
  <si>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</si>
  <si>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</si>
  <si>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</si>
  <si>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</si>
  <si>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</si>
  <si>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</si>
  <si>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</si>
  <si>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</si>
  <si>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</si>
  <si>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</si>
  <si>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</si>
  <si>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</si>
  <si>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</si>
  <si>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</si>
  <si>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</si>
  <si>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</si>
  <si>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</si>
  <si>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</si>
  <si>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</si>
  <si>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</si>
  <si>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</si>
  <si>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</si>
  <si>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</si>
  <si>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</si>
  <si>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</si>
  <si>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</si>
  <si>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</si>
  <si>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</si>
  <si>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</si>
  <si>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</si>
  <si>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</si>
  <si>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</si>
  <si>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</si>
  <si>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</si>
  <si>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</si>
  <si>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</si>
  <si>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</si>
  <si>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</si>
  <si>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</si>
  <si>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</si>
  <si>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</si>
  <si>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</si>
  <si>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</si>
  <si>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</si>
  <si>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</si>
  <si>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</si>
  <si>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</si>
  <si>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</si>
  <si>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</si>
  <si>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</si>
  <si>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</si>
  <si>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</si>
  <si>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</si>
  <si>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</si>
  <si>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</si>
  <si>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</si>
  <si>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</si>
  <si>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</si>
  <si>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</si>
  <si>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</si>
  <si>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</si>
  <si>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</si>
  <si>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</si>
  <si>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</si>
  <si>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</si>
  <si>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</si>
  <si>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</si>
  <si>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</si>
  <si>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</si>
  <si>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</si>
  <si>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</si>
  <si>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</si>
  <si>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</si>
  <si>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</si>
  <si>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</si>
  <si>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</si>
  <si>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</si>
  <si>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</si>
  <si>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</si>
  <si>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</si>
  <si>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</si>
  <si>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</si>
  <si>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</si>
  <si>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</si>
  <si>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</si>
  <si>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</si>
  <si>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</si>
  <si>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</si>
  <si>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</si>
  <si>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</si>
  <si>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</si>
  <si>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</si>
  <si>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</si>
  <si>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</si>
  <si>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</si>
  <si>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</si>
  <si>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</si>
  <si>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</si>
  <si>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</si>
  <si>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</si>
  <si>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</si>
  <si>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</si>
  <si>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</si>
  <si>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</si>
  <si>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</si>
  <si>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</si>
  <si>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</si>
  <si>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</si>
  <si>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</si>
  <si>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</si>
  <si>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</si>
  <si>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</si>
  <si>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</si>
  <si>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</si>
  <si>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</si>
  <si>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</si>
  <si>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</si>
  <si>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</si>
  <si>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</si>
  <si>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</si>
  <si>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</si>
  <si>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</si>
  <si>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</si>
  <si>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</si>
  <si>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</si>
  <si>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</si>
  <si>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</si>
  <si>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</si>
  <si>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</si>
  <si>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</si>
  <si>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</si>
  <si>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</si>
  <si>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</si>
  <si>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</si>
  <si>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</si>
  <si>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</si>
  <si>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</si>
  <si>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</si>
  <si>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</si>
  <si>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</si>
  <si>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</si>
  <si>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</si>
  <si>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</si>
  <si>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</si>
  <si>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</si>
  <si>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</si>
  <si>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</si>
  <si>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</si>
  <si>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</si>
  <si>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</si>
  <si>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</si>
  <si>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</si>
  <si>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</si>
  <si>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</si>
  <si>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</si>
  <si>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</si>
  <si>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</si>
  <si>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</si>
  <si>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</si>
  <si>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</si>
  <si>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</si>
  <si>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</si>
  <si>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</si>
  <si>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</si>
  <si>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</si>
  <si>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</si>
  <si>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</si>
  <si>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</si>
  <si>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</si>
  <si>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</si>
  <si>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</si>
  <si>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</si>
  <si>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</si>
  <si>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</si>
  <si>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</si>
  <si>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</si>
  <si>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</si>
  <si>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</si>
  <si>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</si>
  <si>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</si>
  <si>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</si>
  <si>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</si>
  <si>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</si>
  <si>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</si>
  <si>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</si>
  <si>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</si>
  <si>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</si>
  <si>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</si>
  <si>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</si>
  <si>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</si>
  <si>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</si>
  <si>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</si>
  <si>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</si>
  <si>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</si>
  <si>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</si>
  <si>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</si>
  <si>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</si>
  <si>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</si>
  <si>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</si>
  <si>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</si>
  <si>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</si>
  <si>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</si>
  <si>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</si>
  <si>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</si>
  <si>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</si>
  <si>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</si>
  <si>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</si>
  <si>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</si>
  <si>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</si>
  <si>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</si>
  <si>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</si>
  <si>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</si>
  <si>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</si>
  <si>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</si>
  <si>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</si>
  <si>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</si>
  <si>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</si>
  <si>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</si>
  <si>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</si>
  <si>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</si>
  <si>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</si>
  <si>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</si>
  <si>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</si>
  <si>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</si>
  <si>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</si>
  <si>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</si>
  <si>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</si>
  <si>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</si>
  <si>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</si>
  <si>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</si>
  <si>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</si>
  <si>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</si>
  <si>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</si>
  <si>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</si>
  <si>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</si>
  <si>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</si>
  <si>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</si>
  <si>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</si>
  <si>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</si>
  <si>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</si>
  <si>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</si>
  <si>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</si>
  <si>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</si>
  <si>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</si>
  <si>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</si>
  <si>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</si>
  <si>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</si>
  <si>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</si>
  <si>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</si>
  <si>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</si>
  <si>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</si>
  <si>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</si>
  <si>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</si>
  <si>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</si>
  <si>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</si>
  <si>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</si>
  <si>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</si>
  <si>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</si>
  <si>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</si>
  <si>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</si>
  <si>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</si>
  <si>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</si>
  <si>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</si>
  <si>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</si>
  <si>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</si>
  <si>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</si>
  <si>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</si>
  <si>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</si>
  <si>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</si>
  <si>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</si>
  <si>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</si>
  <si>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</si>
  <si>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</si>
  <si>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</si>
  <si>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</si>
  <si>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</si>
  <si>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</si>
  <si>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</si>
  <si>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</si>
  <si>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</si>
  <si>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</si>
  <si>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</si>
  <si>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</si>
  <si>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</si>
  <si>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</si>
  <si>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</si>
  <si>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</si>
  <si>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</si>
  <si>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</si>
  <si>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</si>
  <si>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</si>
  <si>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</si>
  <si>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</si>
  <si>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</si>
  <si>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</si>
  <si>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</si>
  <si>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</si>
  <si>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</si>
  <si>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</si>
  <si>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</si>
  <si>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</si>
  <si>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</si>
  <si>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</si>
  <si>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</si>
  <si>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</si>
  <si>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</si>
  <si>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</si>
  <si>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</si>
  <si>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</si>
  <si>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</si>
  <si>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</si>
  <si>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</si>
  <si>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</si>
  <si>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</si>
  <si>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</si>
  <si>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</si>
  <si>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</si>
  <si>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</si>
  <si>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</si>
  <si>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</si>
  <si>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</si>
  <si>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</si>
  <si>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</si>
  <si>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</si>
  <si>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</si>
  <si>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</si>
  <si>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</si>
  <si>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</si>
  <si>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</si>
  <si>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</si>
  <si>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</si>
  <si>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</si>
  <si>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</si>
  <si>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</si>
  <si>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</si>
  <si>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</si>
  <si>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</si>
  <si>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</si>
  <si>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</si>
  <si>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</si>
  <si>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</si>
  <si>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</si>
  <si>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</si>
  <si>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</si>
  <si>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</si>
  <si>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</si>
  <si>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</si>
  <si>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</si>
  <si>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</si>
  <si>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</si>
  <si>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</si>
  <si>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</si>
  <si>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</si>
  <si>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</si>
  <si>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</si>
  <si>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</si>
  <si>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</si>
  <si>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</si>
  <si>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</si>
  <si>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</si>
  <si>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</si>
  <si>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</si>
  <si>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</si>
  <si>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</si>
  <si>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</si>
  <si>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</si>
  <si>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</si>
  <si>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</si>
  <si>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</si>
  <si>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</si>
  <si>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</si>
  <si>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</si>
  <si>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</si>
  <si>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</si>
  <si>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</si>
  <si>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</si>
  <si>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</si>
  <si>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</si>
  <si>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</si>
  <si>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</si>
  <si>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</si>
  <si>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</si>
  <si>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</si>
  <si>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</si>
  <si>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</si>
  <si>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</si>
  <si>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</si>
  <si>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</si>
  <si>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</si>
  <si>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</si>
  <si>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</si>
  <si>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</si>
  <si>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</si>
  <si>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</si>
  <si>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</si>
  <si>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</si>
  <si>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</si>
  <si>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</si>
  <si>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</si>
  <si>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</si>
  <si>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</si>
  <si>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</si>
  <si>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</si>
  <si>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</si>
  <si>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</si>
  <si>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</si>
  <si>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</si>
  <si>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</si>
  <si>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</si>
  <si>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</si>
  <si>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</si>
  <si>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</si>
  <si>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</si>
  <si>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</si>
  <si>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</si>
  <si>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</si>
  <si>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</si>
  <si>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</si>
  <si>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</si>
  <si>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</si>
  <si>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</si>
  <si>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</si>
  <si>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</si>
  <si>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</si>
  <si>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</si>
  <si>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</si>
  <si>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</si>
  <si>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</si>
  <si>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</si>
  <si>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</si>
  <si>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</si>
  <si>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</si>
  <si>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</si>
  <si>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</si>
  <si>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</si>
  <si>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</si>
  <si>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</si>
  <si>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</si>
  <si>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</si>
  <si>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</si>
  <si>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</si>
  <si>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</si>
  <si>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</si>
  <si>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</si>
  <si>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</si>
  <si>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</si>
  <si>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</si>
  <si>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</si>
  <si>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</si>
  <si>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</si>
  <si>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</si>
  <si>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</si>
  <si>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</si>
  <si>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</si>
  <si>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</si>
  <si>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</si>
  <si>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</si>
  <si>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</si>
  <si>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</si>
  <si>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</si>
  <si>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</si>
  <si>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</si>
  <si>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</si>
  <si>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</si>
  <si>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</si>
  <si>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</si>
  <si>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</si>
  <si>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</si>
  <si>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</si>
  <si>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</si>
  <si>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</si>
  <si>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</si>
  <si>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</si>
  <si>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</si>
  <si>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</si>
  <si>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</si>
  <si>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</si>
  <si>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</si>
  <si>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</si>
  <si>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</si>
  <si>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</si>
  <si>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</si>
  <si>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</si>
  <si>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</si>
  <si>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</si>
  <si>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</si>
  <si>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</si>
  <si>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</si>
  <si>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</si>
  <si>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</si>
  <si>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</si>
  <si>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</si>
  <si>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</si>
  <si>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</si>
  <si>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</si>
  <si>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</si>
  <si>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</si>
  <si>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</si>
  <si>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</si>
  <si>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</si>
  <si>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</si>
  <si>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</si>
  <si>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</si>
  <si>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</si>
  <si>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</si>
  <si>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</si>
  <si>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</si>
  <si>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</si>
  <si>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</si>
  <si>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</si>
  <si>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</si>
  <si>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</si>
  <si>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</si>
  <si>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</si>
  <si>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</si>
  <si>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</si>
  <si>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</si>
  <si>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</si>
  <si>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</si>
  <si>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</si>
  <si>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</si>
  <si>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</si>
  <si>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</si>
  <si>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</si>
  <si>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</si>
  <si>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</si>
  <si>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</si>
  <si>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</si>
  <si>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</si>
  <si>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</si>
  <si>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</si>
  <si>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</si>
  <si>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</si>
  <si>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</si>
  <si>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</si>
  <si>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</si>
  <si>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</si>
  <si>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</si>
  <si>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</si>
  <si>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</si>
  <si>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</si>
  <si>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</si>
  <si>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</si>
  <si>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</si>
  <si>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</si>
  <si>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</si>
  <si>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</si>
  <si>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</si>
  <si>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</si>
  <si>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</si>
  <si>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</si>
  <si>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</si>
  <si>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</si>
  <si>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</si>
  <si>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</si>
  <si>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</si>
  <si>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</si>
  <si>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</si>
  <si>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</si>
  <si>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</si>
  <si>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</si>
  <si>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</si>
  <si>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</si>
  <si>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</si>
  <si>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</si>
  <si>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</si>
  <si>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</si>
  <si>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</si>
  <si>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</si>
  <si>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</si>
  <si>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</si>
  <si>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</si>
  <si>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</si>
  <si>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</si>
  <si>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</si>
  <si>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</si>
  <si>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</si>
  <si>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</si>
  <si>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</si>
  <si>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</si>
  <si>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</si>
  <si>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</si>
  <si>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</si>
  <si>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</si>
  <si>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</si>
  <si>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</si>
  <si>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</si>
  <si>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</si>
  <si>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</si>
  <si>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</si>
  <si>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</si>
  <si>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</si>
  <si>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</si>
  <si>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</si>
  <si>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</si>
  <si>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</si>
  <si>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</si>
  <si>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</si>
  <si>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</si>
  <si>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</si>
  <si>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</si>
  <si>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</si>
  <si>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</si>
  <si>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</si>
  <si>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</si>
  <si>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</si>
  <si>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</si>
  <si>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</si>
  <si>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</si>
  <si>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</si>
  <si>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</si>
  <si>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</si>
  <si>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</si>
  <si>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</si>
  <si>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</si>
  <si>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</si>
  <si>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</si>
  <si>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</si>
  <si>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</si>
  <si>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</si>
  <si>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</si>
  <si>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</si>
  <si>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</si>
  <si>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</si>
  <si>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</si>
  <si>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</si>
  <si>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</si>
  <si>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</si>
  <si>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</si>
  <si>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</si>
  <si>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</si>
  <si>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</si>
  <si>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</si>
  <si>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</si>
  <si>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</si>
  <si>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</si>
  <si>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</si>
  <si>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</si>
  <si>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</si>
  <si>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</si>
  <si>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</si>
  <si>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</si>
  <si>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</si>
  <si>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</si>
  <si>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</si>
  <si>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</si>
  <si>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</si>
  <si>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</si>
  <si>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</si>
  <si>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</si>
  <si>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</si>
  <si>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</si>
  <si>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</si>
  <si>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</si>
  <si>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</si>
  <si>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</si>
  <si>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</si>
  <si>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</si>
  <si>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</si>
  <si>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</si>
  <si>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</si>
  <si>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</si>
  <si>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</si>
  <si>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</si>
  <si>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</si>
  <si>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</si>
  <si>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</si>
  <si>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</si>
  <si>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</si>
  <si>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</si>
  <si>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</si>
  <si>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</si>
  <si>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</si>
  <si>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</si>
  <si>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</si>
  <si>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</si>
  <si>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</si>
  <si>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</si>
  <si>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</si>
  <si>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</si>
  <si>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</si>
  <si>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</si>
  <si>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</si>
  <si>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</si>
  <si>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</si>
  <si>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</si>
  <si>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</si>
  <si>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</si>
  <si>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</si>
  <si>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</si>
  <si>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</si>
  <si>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</si>
  <si>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</si>
  <si>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</si>
  <si>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</si>
  <si>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</si>
  <si>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</si>
  <si>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</si>
  <si>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</si>
  <si>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</si>
  <si>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</si>
  <si>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</si>
  <si>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</si>
  <si>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</si>
  <si>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</si>
  <si>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</si>
  <si>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</si>
  <si>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</si>
  <si>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</si>
  <si>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</si>
  <si>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</si>
  <si>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</si>
  <si>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</si>
  <si>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</si>
  <si>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</si>
  <si>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</si>
  <si>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</si>
  <si>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</si>
  <si>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</si>
  <si>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</si>
  <si>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</si>
  <si>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</si>
  <si>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</si>
  <si>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</si>
  <si>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</si>
  <si>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</si>
  <si>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</si>
  <si>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</si>
  <si>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</si>
  <si>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</si>
  <si>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</si>
  <si>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</si>
  <si>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</si>
  <si>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</si>
  <si>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</si>
  <si>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</si>
  <si>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</si>
  <si>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</si>
  <si>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</si>
  <si>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</si>
  <si>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</si>
  <si>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</si>
  <si>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</si>
  <si>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</si>
  <si>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</si>
  <si>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</si>
  <si>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</si>
  <si>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</si>
  <si>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</si>
  <si>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</si>
  <si>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</si>
  <si>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</si>
  <si>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</si>
  <si>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</si>
  <si>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</si>
  <si>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</si>
  <si>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</si>
  <si>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</si>
  <si>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</si>
  <si>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</si>
  <si>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</si>
  <si>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</si>
  <si>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</si>
  <si>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</si>
  <si>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</si>
  <si>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</si>
  <si>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</si>
  <si>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</si>
  <si>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</si>
  <si>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</si>
  <si>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</si>
  <si>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</si>
  <si>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</si>
  <si>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</si>
  <si>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</si>
  <si>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</si>
  <si>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</si>
  <si>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</si>
  <si>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</si>
  <si>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</si>
  <si>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</si>
  <si>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</si>
  <si>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</si>
  <si>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</si>
  <si>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</si>
  <si>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</si>
  <si>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</si>
  <si>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</si>
  <si>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</si>
  <si>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</si>
  <si>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</si>
  <si>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</si>
  <si>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</si>
  <si>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</si>
  <si>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</si>
  <si>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</si>
  <si>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</si>
  <si>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</si>
  <si>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</si>
  <si>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</si>
  <si>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</si>
  <si>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</si>
  <si>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</si>
  <si>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</si>
  <si>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</si>
  <si>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</si>
  <si>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</si>
  <si>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</si>
  <si>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</si>
  <si>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</si>
  <si>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</si>
  <si>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</si>
  <si>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</si>
  <si>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</si>
  <si>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</si>
  <si>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</si>
  <si>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</si>
  <si>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</si>
  <si>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</si>
  <si>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</si>
  <si>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</si>
  <si>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</si>
  <si>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</si>
  <si>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</si>
  <si>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</si>
  <si>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</si>
  <si>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</si>
  <si>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</si>
  <si>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</si>
  <si>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</si>
  <si>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</si>
  <si>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</si>
  <si>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</si>
  <si>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</si>
  <si>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</si>
  <si>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</si>
  <si>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</si>
  <si>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</si>
  <si>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</si>
  <si>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</si>
  <si>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</si>
  <si>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</si>
  <si>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</si>
  <si>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</si>
  <si>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</si>
  <si>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</si>
  <si>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</si>
  <si>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</si>
  <si>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</si>
  <si>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</si>
  <si>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</si>
  <si>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</si>
  <si>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</si>
  <si>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</si>
  <si>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</si>
  <si>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</si>
  <si>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</si>
  <si>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</si>
  <si>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</si>
  <si>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</si>
  <si>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</si>
  <si>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</si>
  <si>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</si>
  <si>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</si>
  <si>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</si>
  <si>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</si>
  <si>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</si>
  <si>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</si>
  <si>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</si>
  <si>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</si>
  <si>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</si>
  <si>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</si>
  <si>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</si>
  <si>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</si>
  <si>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</si>
  <si>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</si>
  <si>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</si>
  <si>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</si>
  <si>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</si>
  <si>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</si>
  <si>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</si>
  <si>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</si>
  <si>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</si>
  <si>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</si>
  <si>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</si>
  <si>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</si>
  <si>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</si>
  <si>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</si>
  <si>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</si>
  <si>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</si>
  <si>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</si>
  <si>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</si>
  <si>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</si>
  <si>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</si>
  <si>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</si>
  <si>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</si>
  <si>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</si>
  <si>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</si>
  <si>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</si>
  <si>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</si>
  <si>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</si>
  <si>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</si>
  <si>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</si>
  <si>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</si>
  <si>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</si>
  <si>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</si>
  <si>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</si>
  <si>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</si>
  <si>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</si>
  <si>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</si>
  <si>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</si>
  <si>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</si>
  <si>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</si>
  <si>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</si>
  <si>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</si>
  <si>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</si>
  <si>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</si>
  <si>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</si>
  <si>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</si>
  <si>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</si>
  <si>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</si>
  <si>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</si>
  <si>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</si>
  <si>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</si>
  <si>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</si>
  <si>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</si>
  <si>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</si>
  <si>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</si>
  <si>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</si>
  <si>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</si>
  <si>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</si>
  <si>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</si>
  <si>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</si>
  <si>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</si>
  <si>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</si>
  <si>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</si>
  <si>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</si>
  <si>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</si>
  <si>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</si>
  <si>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</si>
  <si>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</si>
  <si>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</si>
  <si>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</si>
  <si>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</si>
  <si>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</si>
  <si>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</si>
  <si>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</si>
  <si>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</si>
  <si>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</si>
  <si>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</si>
  <si>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</si>
  <si>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</si>
  <si>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</si>
  <si>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</si>
  <si>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</si>
  <si>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</si>
  <si>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</si>
  <si>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</si>
  <si>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</si>
  <si>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</si>
  <si>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</si>
  <si>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</si>
  <si>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</si>
  <si>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</si>
  <si>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</si>
  <si>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</si>
  <si>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</si>
  <si>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</si>
  <si>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</si>
  <si>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</si>
  <si>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</si>
  <si>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</si>
  <si>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</si>
  <si>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</si>
  <si>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</si>
  <si>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</si>
  <si>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</si>
  <si>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</si>
  <si>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</si>
  <si>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</si>
  <si>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</si>
  <si>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</si>
  <si>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</si>
  <si>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</si>
  <si>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</si>
  <si>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</si>
  <si>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</si>
  <si>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</si>
  <si>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</si>
  <si>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</si>
  <si>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</si>
  <si>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</si>
  <si>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</si>
  <si>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</si>
  <si>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</si>
  <si>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</si>
  <si>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</si>
  <si>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</si>
  <si>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</si>
  <si>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</si>
  <si>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</si>
  <si>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</si>
  <si>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</si>
  <si>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</si>
  <si>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</si>
  <si>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</si>
  <si>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</si>
  <si>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</si>
  <si>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</si>
  <si>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</si>
  <si>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</si>
  <si>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</si>
  <si>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</si>
  <si>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</si>
  <si>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</si>
  <si>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</si>
  <si>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</si>
  <si>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</si>
  <si>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</si>
  <si>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</si>
  <si>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</si>
  <si>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</si>
  <si>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</si>
  <si>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</si>
  <si>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</si>
  <si>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</si>
  <si>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</si>
  <si>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</si>
  <si>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</si>
  <si>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</si>
  <si>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</si>
  <si>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</si>
  <si>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</si>
  <si>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</si>
  <si>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</si>
  <si>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</si>
  <si>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</si>
  <si>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</si>
  <si>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</si>
  <si>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</si>
  <si>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</si>
  <si>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</si>
  <si>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</si>
  <si>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</si>
  <si>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</si>
  <si>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</si>
  <si>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</si>
  <si>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</si>
  <si>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</si>
  <si>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</si>
  <si>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</si>
  <si>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</si>
  <si>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</si>
  <si>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</si>
  <si>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</si>
  <si>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</si>
  <si>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</si>
  <si>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</si>
  <si>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</si>
  <si>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</si>
  <si>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</si>
  <si>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</si>
  <si>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</si>
  <si>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</si>
  <si>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</si>
  <si>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</si>
  <si>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</si>
  <si>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</si>
  <si>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</si>
  <si>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</si>
  <si>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</si>
  <si>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</si>
  <si>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</si>
  <si>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</si>
  <si>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</si>
  <si>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</si>
  <si>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</si>
  <si>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</si>
  <si>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</si>
  <si>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</si>
  <si>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</si>
  <si>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</si>
  <si>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</si>
  <si>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</si>
  <si>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</si>
  <si>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</si>
  <si>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</si>
  <si>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</si>
  <si>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</si>
  <si>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</si>
  <si>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</si>
  <si>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</si>
  <si>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</si>
  <si>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</si>
  <si>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</si>
  <si>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</si>
  <si>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</si>
  <si>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</si>
  <si>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</si>
  <si>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</si>
  <si>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</si>
  <si>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</si>
  <si>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</si>
  <si>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</si>
  <si>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</si>
  <si>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</si>
  <si>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</si>
  <si>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</si>
  <si>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</si>
  <si>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</si>
  <si>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</si>
  <si>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</si>
  <si>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</si>
  <si>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</si>
  <si>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</si>
  <si>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</si>
  <si>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</si>
  <si>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</si>
  <si>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</si>
  <si>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</si>
  <si>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</si>
  <si>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</si>
  <si>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</si>
  <si>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</si>
  <si>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</si>
  <si>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</si>
  <si>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</si>
  <si>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</si>
  <si>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</si>
  <si>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</si>
  <si>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</si>
  <si>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</si>
  <si>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</si>
  <si>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</si>
  <si>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</si>
  <si>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</si>
  <si>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</si>
  <si>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</si>
  <si>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</si>
  <si>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</si>
  <si>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</si>
  <si>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</si>
  <si>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</si>
  <si>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</si>
  <si>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</si>
  <si>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</si>
  <si>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</si>
  <si>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</si>
  <si>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</si>
  <si>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</si>
  <si>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</si>
  <si>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</si>
  <si>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</si>
  <si>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</si>
  <si>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</si>
  <si>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</si>
  <si>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</si>
  <si>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</si>
  <si>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</si>
  <si>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</si>
  <si>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</si>
  <si>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</si>
  <si>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</si>
  <si>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</si>
  <si>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</si>
  <si>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</si>
  <si>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</si>
  <si>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</si>
  <si>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</si>
  <si>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</si>
  <si>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</si>
  <si>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</si>
  <si>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</si>
  <si>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</si>
  <si>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</si>
  <si>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</si>
  <si>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</si>
  <si>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</si>
  <si>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</si>
  <si>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</si>
  <si>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</si>
  <si>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</si>
  <si>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</si>
  <si>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</si>
  <si>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</si>
  <si>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</si>
  <si>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</si>
  <si>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</si>
  <si>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</si>
  <si>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</si>
  <si>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</si>
  <si>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</si>
  <si>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</si>
  <si>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</si>
  <si>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</si>
  <si>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</si>
  <si>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</si>
  <si>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</si>
  <si>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</si>
  <si>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</si>
  <si>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</si>
  <si>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</si>
  <si>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</si>
  <si>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</si>
  <si>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</si>
  <si>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</si>
  <si>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</si>
  <si>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</si>
  <si>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</si>
  <si>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</si>
  <si>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</si>
  <si>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</si>
  <si>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</si>
  <si>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</si>
  <si>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</si>
  <si>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</si>
  <si>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</si>
  <si>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</si>
  <si>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</si>
  <si>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</si>
  <si>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</si>
  <si>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</si>
  <si>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</si>
  <si>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</si>
  <si>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</si>
  <si>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</si>
  <si>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</si>
  <si>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</si>
  <si>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</si>
  <si>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</si>
  <si>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</si>
  <si>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</si>
  <si>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</si>
  <si>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</si>
  <si>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</si>
  <si>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</si>
  <si>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</si>
  <si>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</si>
  <si>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</si>
  <si>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</si>
  <si>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</si>
  <si>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</si>
  <si>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</si>
  <si>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</si>
  <si>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</si>
  <si>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</si>
  <si>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</si>
  <si>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</si>
  <si>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</si>
  <si>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</si>
  <si>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</si>
  <si>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</si>
  <si>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</si>
  <si>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</si>
  <si>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</si>
  <si>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</si>
  <si>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</si>
  <si>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</si>
  <si>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</si>
  <si>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</si>
  <si>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</si>
  <si>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</si>
  <si>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</si>
  <si>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</si>
  <si>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</si>
  <si>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</si>
  <si>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</si>
  <si>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</si>
  <si>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</si>
  <si>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</si>
  <si>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</si>
  <si>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</si>
  <si>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</si>
  <si>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</si>
  <si>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</si>
  <si>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</si>
  <si>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</si>
  <si>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</si>
  <si>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</si>
  <si>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</si>
  <si>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</si>
  <si>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</si>
  <si>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</si>
  <si>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</si>
  <si>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</si>
  <si>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</si>
  <si>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</si>
  <si>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</si>
  <si>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</si>
  <si>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</si>
  <si>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</si>
  <si>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</si>
  <si>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</si>
  <si>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</si>
  <si>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</si>
  <si>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</si>
  <si>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</si>
  <si>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</si>
  <si>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</si>
  <si>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</si>
  <si>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</si>
  <si>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</si>
  <si>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</si>
  <si>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</si>
  <si>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</si>
  <si>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</si>
  <si>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</si>
  <si>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</si>
  <si>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</si>
  <si>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</si>
  <si>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</si>
  <si>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</si>
  <si>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</si>
  <si>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</si>
  <si>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</si>
  <si>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</si>
  <si>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</si>
  <si>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</si>
  <si>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</si>
  <si>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</si>
  <si>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</si>
  <si>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</si>
  <si>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</si>
  <si>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</si>
  <si>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</si>
  <si>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</si>
  <si>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</si>
  <si>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</si>
  <si>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</si>
  <si>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</si>
  <si>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</si>
  <si>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</si>
  <si>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</si>
  <si>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</si>
  <si>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</si>
  <si>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</si>
  <si>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</si>
  <si>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</si>
  <si>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</si>
  <si>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</si>
  <si>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</si>
  <si>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</si>
  <si>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</si>
  <si>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</si>
  <si>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</si>
  <si>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</si>
  <si>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</si>
  <si>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</si>
  <si>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</si>
  <si>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</si>
  <si>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</si>
  <si>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</si>
  <si>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</si>
  <si>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</si>
  <si>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</si>
  <si>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</si>
  <si>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</si>
  <si>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</si>
  <si>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</si>
  <si>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</si>
  <si>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</si>
  <si>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</si>
  <si>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</si>
  <si>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</si>
  <si>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</si>
  <si>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</si>
  <si>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</si>
  <si>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</si>
  <si>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</si>
  <si>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</si>
  <si>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</si>
  <si>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</si>
  <si>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</si>
  <si>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</si>
  <si>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</si>
  <si>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</si>
  <si>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</si>
  <si>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</si>
  <si>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</si>
  <si>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</si>
  <si>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</si>
  <si>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</si>
  <si>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</si>
  <si>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</si>
  <si>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</si>
  <si>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</si>
  <si>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</si>
  <si>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</si>
  <si>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</si>
  <si>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</si>
  <si>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</si>
  <si>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</si>
  <si>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</si>
  <si>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</si>
  <si>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</si>
  <si>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</si>
  <si>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</si>
  <si>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</si>
  <si>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</si>
  <si>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</si>
  <si>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</si>
  <si>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</si>
  <si>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</si>
  <si>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</si>
  <si>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</si>
  <si>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</si>
  <si>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</si>
  <si>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</si>
  <si>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</si>
  <si>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</si>
  <si>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</si>
  <si>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</si>
  <si>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</si>
  <si>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</si>
  <si>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</si>
  <si>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</si>
  <si>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</si>
  <si>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</si>
  <si>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</si>
  <si>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</si>
  <si>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</si>
  <si>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</si>
  <si>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</si>
  <si>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</si>
  <si>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</si>
  <si>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</si>
  <si>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</si>
  <si>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</si>
  <si>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</si>
  <si>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</si>
  <si>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</si>
  <si>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</si>
  <si>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</si>
  <si>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</si>
  <si>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</si>
  <si>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</si>
  <si>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</si>
  <si>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</si>
  <si>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</si>
  <si>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</si>
  <si>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</si>
  <si>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</si>
  <si>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</si>
  <si>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</si>
  <si>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</si>
  <si>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</si>
  <si>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</si>
  <si>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</si>
  <si>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</si>
  <si>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</si>
  <si>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</si>
  <si>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</si>
  <si>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</si>
  <si>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</si>
  <si>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</si>
  <si>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</si>
  <si>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</si>
  <si>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</si>
  <si>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</si>
  <si>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</si>
  <si>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</si>
  <si>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</si>
  <si>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</si>
  <si>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</si>
  <si>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</si>
  <si>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</si>
  <si>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</si>
  <si>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</si>
  <si>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</si>
  <si>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</si>
  <si>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</si>
  <si>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</si>
  <si>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</si>
  <si>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</si>
  <si>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</si>
  <si>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</si>
  <si>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</si>
  <si>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</si>
  <si>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</si>
  <si>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</si>
  <si>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</si>
  <si>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</si>
  <si>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</si>
  <si>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</si>
  <si>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</si>
  <si>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</si>
  <si>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</si>
  <si>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</si>
  <si>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</si>
  <si>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</si>
  <si>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</si>
  <si>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</si>
  <si>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</si>
  <si>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</si>
  <si>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</si>
  <si>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</si>
  <si>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</si>
  <si>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</si>
  <si>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</si>
  <si>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</si>
  <si>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</si>
  <si>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</si>
  <si>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</si>
  <si>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</si>
  <si>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</si>
  <si>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</si>
  <si>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</si>
  <si>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</si>
  <si>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</si>
  <si>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</si>
  <si>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</si>
  <si>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</si>
  <si>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</si>
  <si>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</si>
  <si>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</si>
  <si>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</si>
  <si>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</si>
  <si>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</si>
  <si>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</si>
  <si>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</si>
  <si>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</si>
  <si>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</si>
  <si>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</si>
  <si>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</si>
  <si>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</si>
  <si>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</si>
  <si>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</si>
  <si>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</si>
  <si>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</si>
  <si>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</si>
  <si>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</si>
  <si>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</si>
  <si>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</si>
  <si>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</si>
  <si>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</si>
  <si>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</si>
  <si>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</si>
  <si>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</si>
  <si>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</si>
  <si>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</si>
  <si>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</si>
  <si>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</si>
  <si>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</si>
  <si>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</si>
  <si>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</si>
  <si>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</si>
  <si>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</si>
  <si>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</si>
  <si>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</si>
  <si>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</si>
  <si>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</si>
  <si>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</si>
  <si>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</si>
  <si>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</si>
  <si>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</si>
  <si>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</si>
  <si>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</si>
  <si>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</si>
  <si>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</si>
  <si>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</si>
  <si>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</si>
  <si>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</si>
  <si>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</si>
  <si>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</si>
  <si>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</si>
  <si>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</si>
  <si>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</si>
  <si>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</si>
  <si>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</si>
  <si>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</si>
  <si>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</si>
  <si>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</si>
  <si>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</si>
  <si>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</si>
  <si>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</si>
  <si>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</si>
  <si>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</si>
  <si>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</si>
  <si>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</si>
  <si>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</si>
  <si>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</si>
  <si>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</si>
  <si>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</si>
  <si>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</si>
  <si>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</si>
  <si>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</si>
  <si>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</si>
  <si>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</si>
  <si>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</si>
  <si>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</si>
  <si>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</si>
  <si>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</si>
  <si>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</si>
  <si>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</si>
  <si>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</si>
  <si>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</si>
  <si>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</si>
  <si>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</si>
  <si>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</si>
  <si>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</si>
  <si>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</si>
  <si>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</si>
  <si>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</si>
  <si>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</si>
  <si>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</si>
  <si>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</si>
  <si>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</si>
  <si>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</si>
  <si>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</si>
  <si>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</si>
  <si>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</si>
  <si>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</si>
  <si>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</si>
  <si>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</si>
  <si>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</si>
  <si>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</si>
  <si>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</si>
  <si>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</si>
  <si>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</si>
  <si>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</si>
  <si>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</si>
  <si>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</si>
  <si>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</si>
  <si>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</si>
  <si>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</si>
  <si>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</si>
  <si>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</si>
  <si>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</si>
  <si>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</si>
  <si>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</si>
  <si>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</si>
  <si>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</si>
  <si>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</si>
  <si>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</si>
  <si>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</si>
  <si>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</si>
  <si>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</si>
  <si>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</si>
  <si>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</si>
  <si>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</si>
  <si>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</si>
  <si>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</si>
  <si>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</si>
  <si>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</si>
  <si>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</si>
  <si>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</si>
  <si>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</si>
  <si>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</si>
  <si>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</si>
  <si>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</si>
  <si>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</si>
  <si>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</si>
  <si>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</si>
  <si>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</si>
  <si>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</si>
  <si>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</si>
  <si>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</si>
  <si>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</si>
  <si>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</si>
  <si>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</si>
  <si>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</si>
  <si>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</si>
  <si>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</si>
  <si>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</si>
  <si>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</si>
  <si>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</si>
  <si>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</si>
  <si>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</si>
  <si>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</si>
  <si>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</si>
  <si>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</si>
  <si>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</si>
  <si>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</si>
  <si>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</si>
  <si>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</si>
  <si>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</si>
  <si>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</si>
  <si>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</si>
  <si>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</si>
  <si>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</si>
  <si>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</si>
  <si>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</si>
  <si>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</si>
  <si>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</si>
  <si>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</si>
  <si>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</si>
  <si>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</si>
  <si>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</si>
  <si>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</si>
  <si>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</si>
  <si>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</si>
  <si>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</si>
  <si>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</si>
  <si>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</si>
  <si>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</si>
  <si>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</si>
  <si>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</si>
  <si>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</si>
  <si>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</si>
  <si>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</si>
  <si>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</si>
  <si>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</si>
  <si>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</si>
  <si>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</si>
  <si>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</si>
  <si>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</si>
  <si>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</si>
  <si>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</si>
  <si>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</si>
  <si>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</si>
  <si>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</si>
  <si>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</si>
  <si>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</si>
  <si>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</si>
  <si>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</si>
  <si>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</si>
  <si>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</si>
  <si>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</si>
  <si>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</si>
  <si>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</si>
  <si>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</si>
  <si>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</si>
  <si>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</si>
  <si>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</si>
  <si>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</si>
  <si>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</si>
  <si>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</si>
  <si>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</si>
  <si>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</si>
  <si>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</si>
  <si>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</si>
  <si>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</si>
  <si>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</si>
  <si>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</si>
  <si>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</si>
  <si>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</si>
  <si>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</si>
  <si>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</si>
  <si>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</si>
  <si>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</si>
  <si>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</si>
  <si>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</si>
  <si>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</si>
  <si>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</si>
  <si>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</si>
  <si>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</si>
  <si>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</si>
  <si>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</si>
  <si>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</si>
  <si>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</si>
  <si>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</si>
  <si>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</si>
  <si>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</si>
  <si>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</si>
  <si>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</si>
  <si>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</si>
  <si>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</si>
  <si>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</si>
  <si>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</si>
  <si>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</si>
  <si>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</si>
  <si>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</si>
  <si>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</si>
  <si>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</si>
  <si>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</si>
  <si>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</si>
  <si>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</si>
  <si>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</si>
  <si>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</si>
  <si>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</si>
  <si>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</si>
  <si>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</si>
  <si>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</si>
  <si>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</si>
  <si>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</si>
  <si>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</si>
  <si>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</si>
  <si>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</si>
  <si>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</si>
  <si>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</si>
  <si>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</si>
  <si>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</si>
  <si>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</si>
  <si>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</si>
  <si>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</si>
  <si>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</si>
  <si>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</si>
  <si>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</si>
  <si>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</si>
  <si>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</si>
  <si>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</si>
  <si>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</si>
  <si>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</si>
  <si>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</si>
  <si>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</si>
  <si>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</si>
  <si>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</si>
  <si>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</si>
  <si>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</si>
  <si>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</si>
  <si>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</si>
  <si>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</si>
  <si>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</si>
  <si>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</si>
  <si>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</si>
  <si>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</si>
  <si>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</si>
  <si>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</si>
  <si>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</si>
  <si>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</si>
  <si>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</si>
  <si>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</si>
  <si>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</si>
  <si>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</si>
  <si>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</si>
  <si>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</si>
  <si>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</si>
  <si>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</si>
  <si>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</si>
  <si>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</si>
  <si>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</si>
  <si>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</si>
  <si>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</si>
  <si>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</si>
  <si>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</si>
  <si>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</si>
  <si>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</si>
  <si>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</si>
  <si>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</si>
  <si>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</si>
  <si>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</si>
  <si>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</si>
  <si>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</si>
  <si>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</si>
  <si>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</si>
  <si>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</si>
  <si>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</si>
  <si>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</si>
  <si>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</si>
  <si>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</si>
  <si>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</si>
  <si>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</si>
  <si>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</si>
  <si>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</si>
  <si>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</si>
  <si>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</si>
  <si>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</si>
  <si>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</si>
  <si>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</si>
  <si>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</si>
  <si>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</si>
  <si>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</si>
  <si>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</si>
  <si>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</si>
  <si>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</si>
  <si>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</si>
  <si>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</si>
  <si>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</si>
  <si>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</si>
  <si>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</si>
  <si>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</si>
  <si>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</si>
  <si>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</si>
  <si>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</si>
  <si>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</si>
  <si>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</si>
  <si>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</si>
  <si>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</si>
  <si>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</si>
  <si>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</si>
  <si>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</si>
  <si>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</si>
  <si>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</si>
  <si>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</si>
  <si>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</si>
  <si>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</si>
  <si>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</si>
  <si>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</si>
  <si>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</si>
  <si>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</si>
  <si>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</si>
  <si>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</si>
  <si>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</si>
  <si>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</si>
  <si>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</si>
  <si>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</si>
  <si>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</si>
  <si>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</si>
  <si>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</si>
  <si>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</si>
  <si>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</si>
  <si>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</si>
  <si>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</si>
  <si>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</si>
  <si>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</si>
  <si>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</si>
  <si>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</si>
  <si>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</si>
  <si>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</si>
  <si>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</si>
  <si>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</si>
  <si>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</si>
  <si>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</si>
  <si>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</si>
  <si>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</si>
  <si>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</si>
  <si>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</si>
  <si>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</si>
  <si>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</si>
  <si>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</si>
  <si>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</si>
  <si>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</si>
  <si>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</si>
  <si>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</si>
  <si>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</si>
  <si>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</si>
  <si>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</si>
  <si>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</si>
  <si>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</si>
  <si>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</si>
  <si>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</si>
  <si>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</si>
  <si>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</si>
  <si>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</si>
  <si>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</si>
  <si>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</si>
  <si>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</si>
  <si>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</si>
  <si>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</si>
  <si>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</si>
  <si>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</si>
  <si>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</si>
  <si>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</si>
  <si>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</si>
  <si>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</si>
  <si>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</si>
  <si>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</si>
  <si>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</si>
  <si>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</si>
  <si>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</si>
  <si>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</si>
  <si>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</si>
  <si>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</si>
  <si>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</si>
  <si>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</si>
  <si>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</si>
  <si>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</si>
  <si>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</si>
  <si>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</si>
  <si>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</si>
  <si>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</si>
  <si>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</si>
  <si>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</si>
  <si>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</si>
  <si>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</si>
  <si>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</si>
  <si>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</si>
  <si>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</si>
  <si>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</si>
  <si>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</si>
  <si>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</si>
  <si>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</si>
  <si>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</si>
  <si>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</si>
  <si>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</si>
  <si>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</si>
  <si>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</si>
  <si>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</si>
  <si>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</si>
  <si>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</si>
  <si>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</si>
  <si>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</si>
  <si>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</si>
  <si>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</si>
  <si>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</si>
  <si>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</si>
  <si>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</si>
  <si>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</si>
  <si>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</si>
  <si>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</si>
  <si>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</si>
  <si>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</si>
  <si>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</si>
  <si>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</si>
  <si>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</si>
  <si>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</si>
  <si>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</si>
  <si>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</si>
  <si>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</si>
  <si>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</si>
  <si>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</si>
  <si>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</si>
  <si>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</si>
  <si>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</si>
  <si>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</si>
  <si>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</si>
  <si>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</si>
  <si>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</si>
  <si>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</si>
  <si>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</si>
  <si>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</si>
  <si>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</si>
  <si>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</si>
  <si>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</si>
  <si>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</si>
  <si>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</si>
  <si>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</si>
  <si>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</si>
  <si>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</si>
  <si>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</si>
  <si>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</si>
  <si>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</si>
  <si>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</si>
  <si>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</si>
  <si>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</si>
  <si>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</si>
  <si>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</si>
  <si>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</si>
  <si>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</si>
  <si>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</si>
  <si>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</si>
  <si>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</si>
  <si>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</si>
  <si>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</si>
  <si>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</si>
  <si>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</si>
  <si>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</si>
  <si>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</si>
  <si>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</si>
  <si>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</si>
  <si>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</si>
  <si>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</si>
  <si>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</si>
  <si>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</si>
  <si>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</si>
  <si>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</si>
  <si>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</si>
  <si>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</si>
  <si>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</si>
  <si>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</si>
  <si>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</si>
  <si>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</si>
  <si>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</si>
  <si>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</si>
  <si>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</si>
  <si>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</si>
  <si>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</si>
  <si>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</si>
  <si>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</si>
  <si>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</si>
  <si>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</si>
  <si>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</si>
  <si>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</si>
  <si>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</si>
  <si>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</si>
  <si>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</si>
  <si>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</si>
  <si>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</si>
  <si>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</si>
  <si>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</si>
  <si>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</si>
  <si>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</si>
  <si>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</si>
  <si>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</si>
  <si>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</si>
  <si>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</si>
  <si>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</si>
  <si>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</si>
  <si>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</si>
  <si>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</si>
  <si>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</si>
  <si>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</si>
  <si>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</si>
  <si>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</si>
  <si>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</si>
  <si>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</si>
  <si>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</si>
  <si>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</si>
  <si>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</si>
  <si>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</si>
  <si>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</si>
  <si>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</si>
  <si>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</si>
  <si>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</si>
  <si>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</si>
  <si>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</si>
  <si>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</si>
  <si>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</si>
  <si>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</si>
  <si>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</si>
  <si>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</si>
  <si>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</si>
  <si>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</si>
  <si>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</si>
  <si>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</si>
  <si>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</si>
  <si>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</si>
  <si>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</si>
  <si>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</si>
  <si>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</si>
  <si>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</si>
  <si>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</si>
  <si>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</si>
  <si>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</si>
  <si>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</si>
  <si>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</si>
  <si>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</si>
  <si>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</si>
  <si>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</si>
  <si>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</si>
  <si>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</si>
  <si>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</si>
  <si>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</si>
  <si>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</si>
  <si>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</si>
  <si>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</si>
  <si>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</si>
  <si>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</si>
  <si>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</si>
  <si>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</si>
  <si>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</si>
  <si>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</si>
  <si>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</si>
  <si>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</si>
  <si>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</si>
  <si>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</si>
  <si>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</si>
  <si>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</si>
  <si>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</si>
  <si>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</si>
  <si>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</si>
  <si>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</si>
  <si>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</si>
  <si>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</si>
  <si>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</si>
  <si>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</si>
  <si>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</si>
  <si>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</si>
  <si>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</si>
  <si>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</si>
  <si>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</si>
  <si>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</si>
  <si>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</si>
  <si>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</si>
  <si>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</si>
  <si>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</si>
  <si>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</si>
  <si>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</si>
  <si>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</si>
  <si>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</si>
  <si>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</si>
  <si>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</si>
  <si>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</si>
  <si>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</si>
  <si>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</si>
  <si>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</si>
  <si>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</si>
  <si>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</si>
  <si>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</si>
  <si>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</si>
  <si>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</si>
  <si>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</si>
  <si>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</si>
  <si>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</si>
  <si>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</si>
  <si>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</si>
  <si>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</si>
  <si>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</si>
  <si>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</si>
  <si>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</si>
  <si>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</si>
  <si>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</si>
  <si>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</si>
  <si>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</si>
  <si>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</si>
  <si>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</si>
  <si>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</si>
  <si>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</si>
  <si>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</si>
  <si>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</si>
  <si>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</si>
  <si>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</si>
  <si>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</si>
  <si>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</si>
  <si>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</si>
  <si>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</si>
  <si>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</si>
  <si>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</si>
  <si>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</si>
  <si>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</si>
  <si>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</si>
  <si>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</si>
  <si>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</si>
  <si>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</si>
  <si>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</si>
  <si>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</si>
  <si>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</si>
  <si>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</si>
  <si>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</si>
  <si>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</si>
  <si>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</si>
  <si>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</si>
  <si>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</si>
  <si>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</si>
  <si>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</si>
  <si>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</si>
  <si>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</si>
  <si>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</si>
  <si>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</si>
  <si>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</si>
  <si>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</si>
  <si>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</si>
  <si>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</si>
  <si>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</si>
  <si>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</si>
  <si>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</si>
  <si>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</si>
  <si>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</si>
  <si>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</si>
  <si>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</si>
  <si>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</si>
  <si>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</si>
  <si>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</si>
  <si>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</si>
  <si>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</si>
  <si>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</si>
  <si>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</si>
  <si>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</si>
  <si>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</si>
  <si>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</si>
  <si>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</si>
  <si>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</si>
  <si>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</si>
  <si>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</si>
  <si>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</si>
  <si>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</si>
  <si>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</si>
  <si>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</si>
  <si>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</si>
  <si>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</si>
  <si>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</si>
  <si>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</si>
  <si>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</si>
  <si>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</si>
  <si>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</si>
  <si>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</si>
  <si>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</si>
  <si>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</si>
  <si>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</si>
  <si>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</si>
  <si>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</si>
  <si>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</si>
  <si>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</si>
  <si>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</si>
  <si>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</si>
  <si>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</si>
  <si>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</si>
  <si>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</si>
  <si>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</si>
  <si>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</si>
  <si>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</si>
  <si>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</si>
  <si>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</si>
  <si>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</si>
  <si>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</si>
  <si>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</si>
  <si>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</si>
  <si>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</si>
  <si>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</si>
  <si>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</si>
  <si>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</si>
  <si>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</si>
  <si>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</si>
  <si>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</si>
  <si>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</si>
  <si>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</si>
  <si>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</si>
  <si>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</si>
  <si>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</si>
  <si>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</si>
  <si>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</si>
  <si>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</si>
  <si>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</si>
  <si>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</si>
  <si>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</si>
  <si>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</si>
  <si>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</si>
  <si>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</si>
  <si>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</si>
  <si>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</si>
  <si>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</si>
  <si>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</si>
  <si>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</si>
  <si>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</si>
  <si>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</si>
  <si>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</si>
  <si>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</si>
  <si>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</si>
  <si>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</si>
  <si>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</si>
  <si>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</si>
  <si>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</si>
  <si>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</si>
  <si>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</si>
  <si>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</si>
  <si>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</si>
  <si>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</si>
  <si>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</si>
  <si>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</si>
  <si>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</si>
  <si>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</si>
  <si>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</si>
  <si>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</si>
  <si>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</si>
  <si>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</si>
  <si>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</si>
  <si>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</si>
  <si>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</si>
  <si>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</si>
  <si>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</si>
  <si>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</si>
  <si>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</si>
  <si>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</si>
  <si>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</si>
  <si>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</si>
  <si>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</si>
  <si>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</si>
  <si>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</si>
  <si>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</si>
  <si>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</si>
  <si>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</si>
  <si>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</si>
  <si>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</si>
  <si>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</si>
  <si>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</si>
  <si>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</si>
  <si>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</si>
  <si>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</si>
  <si>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</si>
  <si>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</si>
  <si>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</si>
  <si>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</si>
  <si>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</si>
  <si>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</si>
  <si>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</si>
  <si>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</si>
  <si>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</si>
  <si>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</si>
  <si>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</si>
  <si>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</si>
  <si>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</si>
  <si>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</si>
  <si>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</si>
  <si>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</si>
  <si>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</si>
  <si>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</si>
  <si>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</si>
  <si>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</si>
  <si>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</si>
  <si>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</si>
  <si>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</si>
  <si>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</si>
  <si>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</si>
  <si>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</si>
  <si>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</si>
  <si>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</si>
  <si>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</si>
  <si>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</si>
  <si>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</si>
  <si>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</si>
  <si>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</si>
  <si>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</si>
  <si>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</si>
  <si>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</si>
  <si>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</si>
  <si>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</si>
  <si>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</si>
  <si>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</si>
  <si>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</si>
  <si>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</si>
  <si>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</si>
  <si>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</si>
  <si>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</si>
  <si>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</si>
  <si>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</si>
  <si>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</si>
  <si>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</si>
  <si>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</si>
  <si>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</si>
  <si>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</si>
  <si>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</si>
  <si>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</si>
  <si>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</si>
  <si>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</si>
  <si>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</si>
  <si>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</si>
  <si>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</si>
  <si>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</si>
  <si>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</si>
  <si>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</si>
  <si>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</si>
  <si>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</si>
  <si>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</si>
  <si>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</si>
  <si>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</si>
  <si>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</si>
  <si>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</si>
  <si>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</si>
  <si>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</si>
  <si>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</si>
  <si>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</si>
  <si>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</si>
  <si>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</si>
  <si>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</si>
  <si>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</si>
  <si>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</si>
  <si>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</si>
  <si>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</si>
  <si>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</si>
  <si>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</si>
  <si>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</si>
  <si>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</si>
  <si>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</si>
  <si>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</si>
  <si>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</si>
  <si>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</si>
  <si>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</si>
  <si>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</si>
  <si>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</si>
  <si>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</si>
  <si>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</si>
  <si>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</si>
  <si>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</si>
  <si>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</si>
  <si>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</si>
  <si>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</si>
  <si>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</si>
  <si>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</si>
  <si>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</si>
  <si>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</si>
  <si>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</si>
  <si>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</si>
  <si>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</si>
  <si>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</si>
  <si>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</si>
  <si>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</si>
  <si>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</si>
  <si>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</si>
  <si>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</si>
  <si>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</si>
  <si>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</si>
  <si>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</si>
  <si>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</si>
  <si>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</si>
  <si>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</si>
  <si>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</si>
  <si>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</si>
  <si>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</si>
  <si>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</si>
  <si>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</si>
  <si>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</si>
  <si>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</si>
  <si>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</si>
  <si>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</si>
  <si>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</si>
  <si>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</si>
  <si>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</si>
  <si>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</si>
  <si>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</si>
  <si>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</si>
  <si>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</si>
  <si>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</si>
  <si>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</si>
  <si>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</si>
  <si>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</si>
  <si>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</si>
  <si>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</si>
  <si>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</si>
  <si>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</si>
  <si>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</si>
  <si>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</si>
  <si>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</si>
  <si>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</si>
  <si>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</si>
  <si>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</si>
  <si>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</si>
  <si>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</si>
  <si>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</si>
  <si>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</si>
  <si>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</si>
  <si>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</si>
  <si>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</si>
  <si>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</si>
  <si>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</si>
  <si>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</si>
  <si>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</si>
  <si>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</si>
  <si>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</si>
  <si>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</si>
  <si>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</si>
  <si>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</si>
  <si>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</si>
  <si>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</si>
  <si>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</si>
  <si>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</si>
  <si>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</si>
  <si>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</si>
  <si>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</si>
  <si>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</si>
  <si>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</si>
  <si>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</si>
  <si>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</si>
  <si>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</si>
  <si>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</si>
  <si>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</si>
  <si>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</si>
  <si>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</si>
  <si>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</si>
  <si>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</si>
  <si>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</si>
  <si>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</si>
  <si>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</si>
  <si>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</si>
  <si>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</si>
  <si>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</si>
  <si>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</si>
  <si>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</si>
  <si>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</si>
  <si>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</si>
  <si>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</si>
  <si>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</si>
  <si>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</si>
  <si>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</si>
  <si>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</si>
  <si>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</si>
  <si>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</si>
  <si>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</si>
  <si>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</si>
  <si>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</si>
  <si>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</si>
  <si>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</si>
  <si>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</si>
  <si>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</si>
  <si>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</si>
  <si>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</si>
  <si>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</si>
  <si>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</si>
  <si>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</si>
  <si>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</si>
  <si>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</si>
  <si>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</si>
  <si>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</si>
  <si>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</si>
  <si>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</si>
  <si>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</si>
  <si>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</si>
  <si>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</si>
  <si>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</si>
  <si>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</si>
  <si>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</si>
  <si>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</si>
  <si>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</si>
  <si>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</si>
  <si>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</si>
  <si>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</si>
  <si>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</si>
  <si>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</si>
  <si>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</si>
  <si>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</si>
  <si>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</si>
  <si>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</si>
  <si>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</si>
  <si>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</si>
  <si>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</si>
  <si>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</si>
  <si>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</si>
  <si>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</si>
  <si>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</si>
  <si>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</si>
  <si>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</si>
  <si>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</si>
  <si>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</si>
  <si>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</si>
  <si>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</si>
  <si>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</si>
  <si>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</si>
  <si>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</si>
  <si>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</si>
  <si>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</si>
  <si>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</si>
  <si>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</si>
  <si>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</si>
  <si>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</si>
  <si>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</si>
  <si>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</si>
  <si>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</si>
  <si>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</si>
  <si>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</si>
  <si>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</si>
  <si>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</si>
  <si>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</si>
  <si>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</si>
  <si>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</si>
  <si>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</si>
  <si>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</si>
  <si>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</si>
  <si>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</si>
  <si>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</si>
  <si>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</si>
  <si>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</si>
  <si>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</si>
  <si>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</si>
  <si>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</si>
  <si>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</si>
  <si>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</si>
  <si>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</si>
  <si>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</si>
  <si>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</si>
  <si>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</si>
  <si>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</si>
  <si>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</si>
  <si>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</si>
  <si>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</si>
  <si>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</si>
  <si>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</si>
  <si>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</si>
  <si>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</si>
  <si>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</si>
  <si>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</si>
  <si>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</si>
  <si>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</si>
  <si>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</si>
  <si>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</si>
  <si>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</si>
  <si>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</si>
  <si>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</si>
  <si>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</si>
  <si>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</si>
  <si>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</si>
  <si>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</si>
  <si>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</si>
  <si>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</si>
  <si>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</si>
  <si>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</si>
  <si>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</si>
  <si>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</si>
  <si>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</si>
  <si>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</si>
  <si>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</si>
  <si>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</si>
  <si>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</si>
  <si>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</si>
  <si>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</si>
  <si>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</si>
  <si>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</si>
  <si>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</si>
  <si>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</si>
  <si>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</si>
  <si>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</si>
  <si>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</si>
  <si>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</si>
  <si>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</si>
  <si>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</si>
  <si>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</si>
  <si>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</si>
  <si>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</si>
  <si>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</si>
  <si>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</si>
  <si>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</si>
  <si>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</si>
  <si>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</si>
  <si>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</si>
  <si>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</si>
  <si>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</si>
  <si>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</si>
  <si>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</si>
  <si>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</si>
  <si>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</si>
  <si>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</si>
  <si>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</si>
  <si>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</si>
  <si>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</si>
  <si>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</si>
  <si>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</si>
  <si>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</si>
  <si>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</si>
  <si>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</si>
  <si>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</si>
  <si>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</si>
  <si>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</si>
  <si>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</si>
  <si>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</si>
  <si>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</si>
  <si>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</si>
  <si>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</si>
  <si>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</si>
  <si>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</si>
  <si>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</si>
  <si>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</si>
  <si>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</si>
  <si>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</si>
  <si>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</si>
  <si>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</si>
  <si>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</si>
  <si>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</si>
  <si>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</si>
  <si>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</si>
  <si>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</si>
  <si>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</si>
  <si>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</si>
  <si>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</si>
  <si>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</si>
  <si>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</si>
  <si>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</si>
  <si>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</si>
  <si>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</si>
  <si>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</si>
  <si>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</si>
  <si>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</si>
  <si>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</si>
  <si>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</si>
  <si>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</si>
  <si>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</si>
  <si>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</si>
  <si>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</si>
  <si>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</si>
  <si>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</si>
  <si>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</si>
  <si>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</si>
  <si>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</si>
  <si>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</si>
  <si>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</si>
  <si>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</si>
  <si>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</si>
  <si>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</si>
  <si>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</si>
  <si>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</si>
  <si>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</si>
  <si>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</si>
  <si>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</si>
  <si>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</si>
  <si>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</si>
  <si>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</si>
  <si>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</si>
  <si>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</si>
  <si>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</si>
  <si>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</si>
  <si>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</si>
  <si>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</si>
  <si>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</si>
  <si>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</si>
  <si>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</si>
  <si>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</si>
  <si>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</si>
  <si>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</si>
  <si>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</si>
  <si>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</si>
  <si>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</si>
  <si>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</si>
  <si>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</si>
  <si>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</si>
  <si>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</si>
  <si>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</si>
  <si>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</si>
  <si>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</si>
  <si>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</si>
  <si>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</si>
  <si>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</si>
  <si>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</si>
  <si>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</si>
  <si>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</si>
  <si>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</si>
  <si>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</si>
  <si>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</si>
  <si>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</si>
  <si>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</si>
  <si>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</si>
  <si>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</si>
  <si>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</si>
  <si>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</si>
  <si>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</si>
  <si>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</si>
  <si>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</si>
  <si>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</si>
  <si>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</si>
  <si>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</si>
  <si>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</si>
  <si>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</si>
  <si>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</si>
  <si>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</si>
  <si>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</si>
  <si>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</si>
  <si>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</si>
  <si>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</si>
  <si>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</si>
  <si>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</si>
  <si>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</si>
  <si>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</si>
  <si>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</si>
  <si>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</si>
  <si>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</si>
  <si>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</si>
  <si>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</si>
  <si>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</si>
  <si>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</si>
  <si>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</si>
  <si>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</si>
  <si>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</si>
  <si>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</si>
  <si>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</si>
  <si>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</si>
  <si>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</si>
  <si>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</si>
  <si>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</si>
  <si>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</si>
  <si>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</si>
  <si>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</si>
  <si>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</si>
  <si>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</si>
  <si>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</si>
  <si>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</si>
  <si>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</si>
  <si>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</si>
  <si>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</si>
  <si>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</si>
  <si>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</si>
  <si>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</si>
  <si>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</si>
  <si>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</si>
  <si>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</si>
  <si>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</si>
  <si>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</si>
  <si>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</si>
  <si>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</si>
  <si>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</si>
  <si>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</si>
  <si>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</si>
  <si>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</si>
  <si>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</si>
  <si>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</si>
  <si>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</si>
  <si>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</si>
  <si>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</si>
  <si>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</si>
  <si>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</si>
  <si>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</si>
  <si>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</si>
  <si>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</si>
  <si>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</si>
  <si>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</si>
  <si>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</si>
  <si>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</si>
  <si>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</si>
  <si>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</si>
  <si>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</si>
  <si>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</si>
  <si>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</si>
  <si>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</si>
  <si>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</si>
  <si>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</si>
  <si>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</si>
  <si>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</si>
  <si>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</si>
  <si>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</si>
  <si>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</si>
  <si>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</si>
  <si>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</si>
  <si>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</si>
  <si>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</si>
  <si>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</si>
  <si>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</si>
  <si>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</si>
  <si>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</si>
  <si>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</si>
  <si>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</si>
  <si>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</si>
  <si>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</si>
  <si>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</si>
  <si>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</si>
  <si>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</si>
  <si>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</si>
  <si>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</si>
  <si>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</si>
  <si>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</si>
  <si>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</si>
  <si>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</si>
  <si>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</si>
  <si>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</si>
  <si>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</si>
  <si>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</si>
  <si>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</si>
  <si>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</si>
  <si>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</si>
  <si>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</si>
  <si>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</si>
  <si>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</si>
  <si>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</si>
  <si>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</si>
  <si>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</si>
  <si>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</si>
  <si>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</si>
  <si>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</si>
  <si>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</si>
  <si>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</si>
  <si>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</si>
  <si>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</si>
  <si>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</si>
  <si>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</si>
  <si>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</si>
  <si>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</si>
  <si>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</si>
  <si>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</si>
  <si>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</si>
  <si>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</si>
  <si>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</si>
  <si>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</si>
  <si>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</si>
  <si>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</si>
  <si>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</si>
  <si>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</si>
  <si>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</si>
  <si>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</si>
  <si>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</si>
  <si>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</si>
  <si>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</si>
  <si>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</si>
  <si>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</si>
  <si>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</si>
  <si>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</si>
  <si>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</si>
  <si>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</si>
  <si>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</si>
  <si>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</si>
  <si>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</si>
  <si>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</si>
  <si>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</si>
  <si>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</si>
  <si>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</si>
  <si>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</si>
  <si>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</si>
  <si>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</si>
  <si>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</si>
  <si>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</si>
  <si>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</si>
  <si>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</si>
  <si>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</si>
  <si>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</si>
  <si>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</si>
  <si>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</si>
  <si>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</si>
  <si>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</si>
  <si>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</si>
  <si>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</si>
  <si>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</si>
  <si>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</si>
  <si>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</si>
  <si>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</si>
  <si>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</si>
  <si>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</si>
  <si>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</si>
  <si>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</si>
  <si>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</si>
  <si>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</si>
  <si>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</si>
  <si>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</si>
  <si>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</si>
  <si>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</si>
  <si>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</si>
  <si>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</si>
  <si>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</si>
  <si>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</si>
  <si>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</si>
  <si>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</si>
  <si>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</si>
  <si>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</si>
  <si>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</si>
  <si>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</si>
  <si>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</si>
  <si>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</si>
  <si>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</si>
  <si>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</si>
  <si>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</si>
  <si>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</si>
  <si>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</si>
  <si>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</si>
  <si>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</si>
  <si>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</si>
  <si>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</si>
  <si>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</si>
  <si>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</si>
  <si>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</si>
  <si>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</si>
  <si>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</si>
  <si>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</si>
  <si>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</si>
  <si>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</si>
  <si>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</si>
  <si>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</si>
  <si>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</si>
  <si>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</si>
  <si>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</si>
  <si>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</si>
  <si>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</si>
  <si>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</si>
  <si>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</si>
  <si>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</si>
  <si>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</si>
  <si>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</si>
  <si>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</si>
  <si>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</si>
  <si>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</si>
  <si>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</si>
  <si>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</si>
  <si>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</si>
  <si>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</si>
  <si>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</si>
  <si>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</si>
  <si>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</si>
  <si>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</si>
  <si>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</si>
  <si>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</si>
  <si>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</si>
  <si>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</si>
  <si>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</si>
  <si>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</si>
  <si>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</si>
  <si>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</si>
  <si>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</si>
  <si>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</si>
  <si>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</si>
  <si>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</si>
  <si>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</si>
  <si>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</si>
  <si>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</si>
  <si>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</si>
  <si>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</si>
  <si>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</si>
  <si>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</si>
  <si>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</si>
  <si>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</si>
  <si>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</si>
  <si>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</si>
  <si>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</si>
  <si>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</si>
  <si>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</si>
  <si>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</si>
  <si>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</si>
  <si>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</si>
  <si>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</si>
  <si>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</si>
  <si>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</si>
  <si>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</si>
  <si>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</si>
  <si>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</si>
  <si>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</si>
  <si>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</si>
  <si>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</si>
  <si>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</si>
  <si>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</si>
  <si>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</si>
  <si>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</si>
  <si>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</si>
  <si>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</si>
  <si>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</si>
  <si>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</si>
  <si>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</si>
  <si>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</si>
  <si>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</si>
  <si>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</si>
  <si>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</si>
  <si>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</si>
  <si>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</si>
  <si>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</si>
  <si>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</si>
  <si>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</si>
  <si>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</si>
  <si>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</si>
  <si>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</si>
  <si>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</si>
  <si>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</si>
  <si>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</si>
  <si>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</si>
  <si>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</si>
  <si>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</si>
  <si>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</si>
  <si>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</si>
  <si>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</si>
  <si>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</si>
  <si>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</si>
  <si>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</si>
  <si>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</si>
  <si>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</si>
  <si>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</si>
  <si>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</si>
  <si>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</si>
  <si>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</si>
  <si>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</si>
  <si>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</si>
  <si>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</si>
  <si>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</si>
  <si>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</si>
  <si>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</si>
  <si>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</si>
  <si>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</si>
  <si>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</si>
  <si>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</si>
  <si>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</si>
  <si>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</si>
  <si>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</si>
  <si>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</si>
  <si>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</si>
  <si>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</si>
  <si>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</si>
  <si>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</si>
  <si>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</si>
  <si>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</si>
  <si>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</si>
  <si>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</si>
  <si>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</si>
  <si>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</si>
  <si>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</si>
  <si>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</si>
  <si>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</si>
  <si>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</si>
  <si>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</si>
  <si>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</si>
  <si>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</si>
  <si>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</si>
  <si>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</si>
  <si>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</si>
  <si>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</si>
  <si>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</si>
  <si>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</si>
  <si>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</si>
  <si>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</si>
  <si>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</si>
  <si>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</si>
  <si>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</si>
  <si>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</si>
  <si>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</si>
  <si>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</si>
  <si>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</si>
  <si>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</si>
  <si>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</si>
  <si>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</si>
  <si>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</si>
  <si>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</si>
  <si>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</si>
  <si>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</si>
  <si>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</si>
  <si>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</si>
  <si>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</si>
  <si>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</si>
  <si>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</si>
  <si>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</si>
  <si>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</si>
  <si>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</si>
  <si>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</si>
  <si>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</si>
  <si>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</si>
  <si>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</si>
  <si>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</si>
  <si>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</si>
  <si>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</si>
  <si>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</si>
  <si>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</si>
  <si>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</si>
  <si>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</si>
  <si>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</si>
  <si>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</si>
  <si>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</si>
  <si>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</si>
  <si>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</si>
  <si>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</si>
  <si>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</si>
  <si>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</si>
  <si>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</si>
  <si>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</si>
  <si>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</si>
  <si>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</si>
  <si>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</si>
  <si>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</si>
  <si>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</si>
  <si>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</si>
  <si>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</si>
  <si>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</si>
  <si>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</si>
  <si>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</si>
  <si>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</si>
  <si>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</si>
  <si>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</si>
  <si>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</si>
  <si>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</si>
  <si>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</si>
  <si>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</si>
  <si>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</si>
  <si>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</si>
  <si>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</si>
  <si>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</si>
  <si>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</si>
  <si>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</si>
  <si>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</si>
  <si>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</si>
  <si>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</si>
  <si>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</si>
  <si>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</si>
  <si>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</si>
  <si>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</si>
  <si>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</si>
  <si>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</si>
  <si>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</si>
  <si>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</si>
  <si>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</si>
  <si>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</si>
  <si>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</si>
  <si>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</si>
  <si>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</si>
  <si>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</si>
  <si>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</si>
  <si>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</si>
  <si>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</si>
  <si>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</si>
  <si>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</si>
  <si>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</si>
  <si>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</si>
  <si>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</si>
  <si>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</si>
  <si>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</si>
  <si>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</si>
  <si>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</si>
  <si>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</si>
  <si>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</si>
  <si>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</si>
  <si>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</si>
  <si>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</si>
  <si>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</si>
  <si>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</si>
  <si>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</si>
  <si>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</si>
  <si>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</si>
  <si>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</si>
  <si>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</si>
  <si>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</si>
  <si>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</si>
  <si>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</si>
  <si>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</si>
  <si>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</si>
  <si>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</si>
  <si>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</si>
  <si>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</si>
  <si>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</si>
  <si>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</si>
  <si>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</si>
  <si>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</si>
  <si>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</si>
  <si>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</si>
  <si>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</si>
  <si>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</si>
  <si>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</si>
  <si>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</si>
  <si>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</si>
  <si>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</si>
  <si>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</si>
  <si>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</si>
  <si>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</si>
  <si>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</si>
  <si>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</si>
  <si>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</si>
  <si>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</si>
  <si>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</si>
  <si>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</si>
  <si>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</si>
  <si>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</si>
  <si>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</si>
  <si>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</si>
  <si>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</si>
  <si>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</si>
  <si>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</si>
  <si>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</si>
  <si>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</si>
  <si>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</si>
  <si>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</si>
  <si>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</si>
  <si>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</si>
  <si>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</si>
  <si>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</si>
  <si>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</si>
  <si>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</si>
  <si>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</si>
  <si>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</si>
  <si>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</si>
  <si>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</si>
  <si>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</si>
  <si>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</si>
  <si>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</si>
  <si>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</si>
  <si>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</si>
  <si>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</si>
  <si>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</si>
  <si>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</si>
  <si>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</si>
  <si>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</si>
  <si>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</si>
  <si>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</si>
  <si>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</si>
  <si>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</si>
  <si>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</si>
  <si>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</si>
  <si>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</si>
  <si>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</si>
  <si>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</si>
  <si>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</si>
  <si>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</si>
  <si>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</si>
  <si>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</si>
  <si>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</si>
  <si>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</si>
  <si>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</si>
  <si>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</si>
  <si>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</si>
  <si>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</si>
  <si>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</si>
  <si>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</si>
  <si>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</si>
  <si>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</si>
  <si>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</si>
  <si>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</si>
  <si>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</si>
  <si>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</si>
  <si>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</si>
  <si>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</si>
  <si>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</si>
  <si>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</si>
  <si>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</si>
  <si>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</si>
  <si>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</si>
  <si>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</si>
  <si>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</si>
  <si>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</si>
  <si>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</si>
  <si>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</si>
  <si>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</si>
  <si>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</si>
  <si>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</si>
  <si>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</si>
  <si>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</si>
  <si>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</si>
  <si>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</si>
  <si>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</si>
  <si>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</si>
  <si>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</si>
  <si>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</si>
  <si>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</si>
  <si>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</si>
  <si>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</si>
  <si>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</si>
  <si>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</si>
  <si>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</si>
  <si>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</si>
  <si>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</si>
  <si>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</si>
  <si>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</si>
  <si>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</si>
  <si>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</si>
  <si>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</si>
  <si>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</si>
  <si>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</si>
  <si>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</si>
  <si>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</si>
  <si>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</si>
  <si>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</si>
  <si>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</si>
  <si>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</si>
  <si>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</si>
  <si>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</si>
  <si>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</si>
  <si>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</si>
  <si>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</si>
  <si>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</si>
  <si>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</si>
  <si>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</si>
  <si>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</si>
  <si>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</si>
  <si>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</si>
  <si>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</si>
  <si>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</si>
  <si>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</si>
  <si>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</si>
  <si>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</si>
  <si>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</si>
  <si>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</si>
  <si>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</si>
  <si>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</si>
  <si>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</si>
  <si>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</si>
  <si>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</si>
  <si>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</si>
  <si>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</si>
  <si>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</si>
  <si>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</si>
  <si>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</si>
  <si>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</si>
  <si>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</si>
  <si>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</si>
  <si>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</si>
  <si>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</si>
  <si>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</si>
  <si>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</si>
  <si>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</si>
  <si>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</si>
  <si>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</si>
  <si>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</si>
  <si>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</si>
  <si>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</si>
  <si>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</si>
  <si>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</si>
  <si>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</si>
  <si>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</si>
  <si>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</si>
  <si>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</si>
  <si>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</si>
  <si>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</si>
  <si>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</si>
  <si>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</si>
  <si>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</si>
  <si>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</si>
  <si>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</si>
  <si>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</si>
  <si>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</si>
  <si>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</si>
  <si>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</si>
  <si>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</si>
  <si>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</si>
  <si>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</si>
  <si>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</si>
  <si>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</si>
  <si>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</si>
  <si>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</si>
  <si>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</si>
  <si>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</si>
  <si>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</si>
  <si>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</si>
  <si>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</si>
  <si>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</si>
  <si>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</si>
  <si>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</si>
  <si>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</si>
  <si>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</si>
  <si>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</si>
  <si>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</si>
  <si>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</si>
  <si>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</si>
  <si>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</si>
  <si>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</si>
  <si>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</si>
  <si>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</si>
  <si>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</si>
  <si>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</si>
  <si>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</si>
  <si>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</si>
  <si>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</si>
  <si>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</si>
  <si>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</si>
  <si>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</si>
  <si>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</si>
  <si>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</si>
  <si>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</si>
  <si>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</si>
  <si>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</si>
  <si>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</si>
  <si>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</si>
  <si>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</si>
  <si>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</si>
  <si>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</si>
  <si>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</si>
  <si>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</si>
  <si>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</si>
  <si>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</si>
  <si>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</si>
  <si>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</si>
  <si>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</si>
  <si>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</si>
  <si>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</si>
  <si>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</si>
  <si>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</si>
  <si>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</si>
  <si>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</si>
  <si>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</si>
  <si>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</si>
  <si>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</si>
  <si>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</si>
  <si>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</si>
  <si>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</si>
  <si>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</si>
  <si>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</si>
  <si>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</si>
  <si>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</si>
  <si>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</si>
  <si>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</si>
  <si>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</si>
  <si>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</si>
  <si>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</si>
  <si>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</si>
  <si>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</si>
  <si>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</si>
  <si>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</si>
  <si>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</si>
  <si>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</si>
  <si>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</si>
  <si>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</si>
  <si>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</si>
  <si>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</si>
  <si>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</si>
  <si>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</si>
  <si>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</si>
  <si>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</si>
  <si>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</si>
  <si>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</si>
  <si>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</si>
  <si>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</si>
  <si>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</si>
  <si>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</si>
  <si>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</si>
  <si>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</si>
  <si>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</si>
  <si>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</si>
  <si>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</si>
  <si>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</si>
  <si>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</si>
  <si>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</si>
  <si>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</si>
  <si>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</si>
  <si>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</si>
  <si>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</si>
  <si>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</si>
  <si>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</si>
  <si>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</si>
  <si>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</si>
  <si>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</si>
  <si>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</si>
  <si>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</si>
  <si>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</si>
  <si>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</si>
  <si>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</si>
  <si>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</si>
  <si>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</si>
  <si>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</si>
  <si>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</si>
  <si>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</si>
  <si>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</si>
  <si>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</si>
  <si>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</si>
  <si>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</si>
  <si>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</si>
  <si>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</si>
  <si>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</si>
  <si>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</si>
  <si>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</si>
  <si>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</si>
  <si>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</si>
  <si>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</si>
  <si>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</si>
  <si>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</si>
  <si>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</si>
  <si>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</si>
  <si>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</si>
  <si>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</si>
  <si>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</si>
  <si>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</si>
  <si>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</si>
  <si>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</si>
  <si>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</si>
  <si>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</si>
  <si>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</si>
  <si>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</si>
  <si>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</si>
  <si>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</si>
  <si>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</si>
  <si>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</si>
  <si>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</si>
  <si>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</si>
  <si>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</si>
  <si>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</si>
  <si>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</si>
  <si>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</si>
  <si>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</si>
  <si>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</si>
  <si>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</si>
  <si>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</si>
  <si>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</si>
  <si>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</si>
  <si>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</si>
  <si>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</si>
  <si>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</si>
  <si>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</si>
  <si>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</si>
  <si>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</si>
  <si>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</si>
  <si>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</si>
  <si>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</si>
  <si>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</si>
  <si>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</si>
  <si>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</si>
  <si>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</si>
  <si>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</si>
  <si>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</si>
  <si>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</si>
  <si>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</si>
  <si>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</si>
  <si>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</si>
  <si>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</si>
  <si>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</si>
  <si>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</si>
  <si>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</si>
  <si>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</si>
  <si>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</si>
  <si>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</si>
  <si>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</si>
  <si>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</si>
  <si>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</si>
  <si>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</si>
  <si>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</si>
  <si>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</si>
  <si>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</si>
  <si>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</si>
  <si>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</si>
  <si>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</si>
  <si>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</si>
  <si>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</si>
  <si>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</si>
  <si>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</si>
  <si>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</si>
  <si>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</si>
  <si>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</si>
  <si>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</si>
  <si>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</si>
  <si>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</si>
  <si>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</si>
  <si>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</si>
  <si>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</si>
  <si>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</si>
  <si>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</si>
  <si>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</si>
  <si>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</si>
  <si>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</si>
  <si>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</si>
  <si>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</si>
  <si>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</si>
  <si>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</si>
  <si>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</si>
  <si>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</si>
  <si>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</si>
  <si>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</si>
  <si>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</si>
  <si>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</si>
  <si>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</si>
  <si>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</si>
  <si>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</si>
  <si>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</si>
  <si>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</si>
  <si>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</si>
  <si>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</si>
  <si>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</si>
  <si>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</si>
  <si>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</si>
  <si>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</si>
  <si>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</si>
  <si>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</si>
  <si>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</si>
  <si>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</si>
  <si>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</si>
  <si>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</si>
  <si>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</si>
  <si>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</si>
  <si>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</si>
  <si>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</si>
  <si>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</si>
  <si>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</si>
  <si>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</si>
  <si>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</si>
  <si>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</si>
  <si>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</si>
  <si>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</si>
  <si>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</si>
  <si>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</si>
  <si>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</si>
  <si>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</si>
  <si>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</si>
  <si>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</si>
  <si>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</si>
  <si>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</si>
  <si>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</si>
  <si>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</si>
  <si>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</si>
  <si>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</si>
  <si>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</si>
  <si>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</si>
  <si>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</si>
  <si>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</si>
  <si>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</si>
  <si>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</si>
  <si>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</si>
  <si>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</si>
  <si>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</si>
  <si>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</si>
  <si>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</si>
  <si>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</si>
  <si>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</si>
  <si>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</si>
  <si>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</si>
  <si>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</si>
  <si>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</si>
  <si>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</si>
  <si>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</si>
  <si>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</si>
  <si>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</si>
  <si>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</si>
  <si>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</si>
  <si>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</si>
  <si>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</si>
  <si>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</si>
  <si>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</si>
  <si>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</si>
  <si>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</si>
  <si>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</si>
  <si>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</si>
  <si>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</si>
  <si>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</si>
  <si>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</si>
  <si>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</si>
  <si>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</si>
  <si>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</si>
  <si>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</si>
  <si>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</si>
  <si>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</si>
  <si>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</si>
  <si>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</si>
  <si>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</si>
  <si>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</si>
  <si>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</si>
  <si>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</si>
  <si>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</si>
  <si>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</si>
  <si>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</si>
  <si>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</si>
  <si>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</si>
  <si>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</si>
  <si>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</si>
  <si>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</si>
  <si>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</si>
  <si>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</si>
  <si>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</si>
  <si>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</si>
  <si>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</si>
  <si>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</si>
  <si>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</si>
  <si>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</si>
  <si>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</si>
  <si>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</si>
  <si>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</si>
  <si>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</si>
  <si>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</si>
  <si>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</si>
  <si>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</si>
  <si>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</si>
  <si>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</si>
  <si>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</si>
  <si>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</si>
  <si>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</si>
  <si>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</si>
  <si>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</si>
  <si>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</si>
  <si>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</si>
  <si>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</si>
  <si>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</si>
  <si>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</si>
  <si>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</si>
  <si>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</si>
  <si>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</si>
  <si>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</si>
  <si>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</si>
  <si>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</si>
  <si>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</si>
  <si>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</si>
  <si>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</si>
  <si>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</si>
  <si>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</si>
  <si>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</si>
  <si>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</si>
  <si>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</si>
  <si>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</si>
  <si>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</si>
  <si>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</si>
  <si>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</si>
  <si>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</si>
  <si>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</si>
  <si>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</si>
  <si>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</si>
  <si>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</si>
  <si>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</si>
  <si>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</si>
  <si>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</si>
  <si>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</si>
  <si>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</si>
  <si>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</si>
  <si>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</si>
  <si>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</si>
  <si>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</si>
  <si>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</si>
  <si>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</si>
  <si>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</si>
  <si>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</si>
  <si>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</si>
  <si>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</si>
  <si>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</si>
  <si>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</si>
  <si>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</si>
  <si>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</si>
  <si>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</si>
  <si>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</si>
  <si>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</si>
  <si>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</si>
  <si>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</si>
  <si>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</si>
  <si>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</si>
  <si>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</si>
  <si>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</si>
  <si>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</si>
  <si>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</si>
  <si>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</si>
  <si>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</si>
  <si>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</si>
  <si>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</si>
  <si>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</si>
  <si>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</si>
  <si>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</si>
  <si>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</si>
  <si>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</si>
  <si>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</si>
  <si>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</si>
  <si>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</si>
  <si>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</si>
  <si>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</si>
  <si>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</si>
  <si>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</si>
  <si>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</si>
  <si>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</si>
  <si>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</si>
  <si>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</si>
  <si>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</si>
  <si>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</si>
  <si>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</si>
  <si>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</si>
  <si>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</si>
  <si>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</si>
  <si>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</si>
  <si>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</si>
  <si>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</si>
  <si>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</si>
  <si>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</si>
  <si>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</si>
  <si>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</si>
  <si>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</si>
  <si>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</si>
  <si>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</si>
  <si>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</si>
  <si>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</si>
  <si>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</si>
  <si>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</si>
  <si>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</si>
  <si>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</si>
  <si>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</si>
  <si>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</si>
  <si>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</si>
  <si>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</si>
  <si>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</si>
  <si>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</si>
  <si>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</si>
  <si>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</si>
  <si>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</si>
  <si>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</si>
  <si>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</si>
  <si>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</si>
  <si>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</si>
  <si>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</si>
  <si>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</si>
  <si>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</si>
  <si>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</si>
  <si>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</si>
  <si>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</si>
  <si>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</si>
  <si>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</si>
  <si>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</si>
  <si>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</si>
  <si>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</si>
  <si>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</si>
  <si>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</si>
  <si>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</si>
  <si>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</si>
  <si>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</si>
  <si>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</si>
  <si>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</si>
  <si>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</si>
  <si>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</si>
  <si>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</si>
  <si>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</si>
  <si>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</si>
  <si>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</si>
  <si>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</si>
  <si>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</si>
  <si>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</si>
  <si>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</si>
  <si>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</si>
  <si>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</si>
  <si>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</si>
  <si>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</si>
  <si>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</si>
  <si>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</si>
  <si>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</si>
  <si>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</si>
  <si>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</si>
  <si>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</si>
  <si>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</si>
  <si>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</si>
  <si>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</si>
  <si>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</si>
  <si>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</si>
  <si>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</si>
  <si>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</si>
  <si>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</si>
  <si>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</si>
  <si>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</si>
  <si>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</si>
  <si>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</si>
  <si>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</si>
  <si>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</si>
  <si>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</si>
  <si>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</si>
  <si>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</si>
  <si>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</si>
  <si>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</si>
  <si>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</si>
  <si>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</si>
  <si>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</si>
  <si>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</si>
  <si>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</si>
  <si>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</si>
  <si>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</si>
  <si>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</si>
  <si>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</si>
  <si>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</si>
  <si>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</si>
  <si>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</si>
  <si>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</si>
  <si>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</si>
  <si>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</si>
  <si>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</si>
  <si>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</si>
  <si>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</si>
  <si>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</si>
  <si>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</si>
  <si>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</si>
  <si>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</si>
  <si>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</si>
  <si>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</si>
  <si>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</si>
  <si>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</si>
  <si>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</si>
  <si>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</si>
  <si>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</si>
  <si>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</si>
  <si>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</si>
  <si>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</si>
  <si>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</si>
  <si>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</si>
  <si>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</si>
  <si>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</si>
  <si>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</si>
  <si>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</si>
  <si>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</si>
  <si>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</si>
  <si>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</si>
  <si>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</si>
  <si>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</si>
  <si>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</si>
  <si>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</si>
  <si>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</si>
  <si>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</si>
  <si>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</si>
  <si>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</si>
  <si>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</si>
  <si>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</si>
  <si>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</si>
  <si>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</si>
  <si>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</si>
  <si>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</si>
  <si>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</si>
  <si>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</si>
  <si>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</si>
  <si>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</si>
  <si>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</si>
  <si>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</si>
  <si>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</si>
  <si>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</si>
  <si>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</si>
  <si>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</si>
  <si>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</si>
  <si>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</si>
  <si>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</si>
  <si>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</si>
  <si>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</si>
  <si>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</si>
  <si>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</si>
  <si>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</si>
  <si>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</si>
  <si>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</si>
  <si>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</si>
  <si>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</si>
  <si>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</si>
  <si>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</si>
  <si>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</si>
  <si>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</si>
  <si>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</si>
  <si>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</si>
  <si>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</si>
  <si>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</si>
  <si>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</si>
  <si>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</si>
  <si>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</si>
  <si>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</si>
  <si>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</si>
  <si>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</si>
  <si>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</si>
  <si>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</si>
  <si>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</si>
  <si>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</si>
  <si>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</si>
  <si>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</si>
  <si>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</si>
  <si>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</si>
  <si>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</si>
  <si>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</si>
  <si>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</si>
  <si>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</si>
  <si>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</si>
  <si>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</si>
  <si>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</si>
  <si>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</si>
  <si>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</si>
  <si>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</si>
  <si>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</si>
  <si>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</si>
  <si>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</si>
  <si>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</si>
  <si>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</si>
  <si>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</si>
  <si>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</si>
  <si>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</si>
  <si>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</si>
  <si>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</si>
  <si>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</si>
  <si>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</si>
  <si>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</si>
  <si>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</si>
  <si>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</si>
  <si>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</si>
  <si>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</si>
  <si>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</si>
  <si>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</si>
  <si>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</si>
  <si>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</si>
  <si>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</si>
  <si>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</si>
  <si>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</si>
  <si>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</si>
  <si>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</si>
  <si>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</si>
  <si>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</si>
  <si>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</si>
  <si>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</si>
  <si>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</si>
  <si>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</si>
  <si>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</si>
  <si>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</si>
  <si>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</si>
  <si>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</si>
  <si>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</si>
  <si>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</si>
  <si>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</si>
  <si>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</si>
  <si>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</si>
  <si>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</si>
  <si>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</si>
  <si>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</si>
  <si>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</si>
  <si>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</si>
  <si>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</si>
  <si>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</si>
  <si>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</si>
  <si>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</si>
  <si>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</si>
  <si>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</si>
  <si>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</si>
  <si>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</si>
  <si>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</si>
  <si>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</si>
  <si>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</si>
  <si>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</si>
  <si>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</si>
  <si>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</si>
  <si>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</si>
  <si>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</si>
  <si>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</si>
  <si>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</si>
  <si>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</si>
  <si>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</si>
  <si>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</si>
  <si>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</si>
  <si>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</si>
  <si>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</si>
  <si>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</si>
  <si>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</si>
  <si>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</si>
  <si>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</si>
  <si>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</si>
  <si>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</si>
  <si>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</si>
  <si>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</si>
  <si>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</si>
  <si>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</si>
  <si>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</si>
  <si>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</si>
  <si>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</si>
  <si>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</si>
  <si>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</si>
  <si>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</si>
  <si>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</si>
  <si>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</si>
  <si>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</si>
  <si>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</si>
  <si>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</si>
  <si>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</si>
  <si>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</si>
  <si>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</si>
  <si>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</si>
  <si>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</si>
  <si>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</si>
  <si>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</si>
  <si>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</si>
  <si>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</si>
  <si>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</si>
  <si>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</si>
  <si>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</si>
  <si>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</si>
  <si>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</si>
  <si>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</si>
  <si>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</si>
  <si>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</si>
  <si>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</si>
  <si>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</si>
  <si>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</si>
  <si>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</si>
  <si>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</si>
  <si>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</si>
  <si>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</si>
  <si>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</si>
  <si>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</si>
  <si>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</si>
  <si>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</si>
  <si>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</si>
  <si>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</si>
  <si>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</si>
  <si>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</si>
  <si>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</si>
  <si>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</si>
  <si>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</si>
  <si>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</si>
  <si>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</si>
  <si>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</si>
  <si>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</si>
  <si>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</si>
  <si>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</si>
  <si>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</si>
  <si>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</si>
  <si>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</si>
  <si>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</si>
  <si>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</si>
  <si>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</si>
  <si>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</si>
  <si>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</si>
  <si>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</si>
  <si>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</si>
  <si>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</si>
  <si>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</si>
  <si>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</si>
  <si>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</si>
  <si>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</si>
  <si>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</si>
  <si>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</si>
  <si>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</si>
  <si>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</si>
  <si>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</si>
  <si>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</si>
  <si>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</si>
  <si>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</si>
  <si>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</si>
  <si>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</si>
  <si>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</si>
  <si>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</si>
  <si>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</si>
  <si>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</si>
  <si>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</si>
  <si>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</si>
  <si>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</si>
  <si>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</si>
  <si>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</si>
  <si>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</si>
  <si>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</si>
  <si>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</si>
  <si>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</si>
  <si>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</si>
  <si>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</si>
  <si>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</si>
  <si>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</si>
  <si>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</si>
  <si>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</si>
  <si>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</si>
  <si>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</si>
  <si>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</si>
  <si>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</si>
  <si>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</si>
  <si>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</si>
  <si>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</si>
  <si>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</si>
  <si>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</si>
  <si>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</si>
  <si>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</si>
  <si>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</si>
  <si>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</si>
  <si>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</si>
  <si>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</si>
  <si>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</si>
  <si>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</si>
  <si>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</si>
  <si>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</si>
  <si>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</si>
  <si>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</si>
  <si>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</si>
  <si>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</si>
  <si>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</si>
  <si>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</si>
  <si>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</si>
  <si>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</si>
  <si>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</si>
  <si>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</si>
  <si>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</si>
  <si>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</si>
  <si>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</si>
  <si>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</si>
  <si>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</si>
  <si>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</si>
  <si>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</si>
  <si>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</si>
  <si>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</si>
  <si>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</si>
  <si>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</si>
  <si>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</si>
  <si>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</si>
  <si>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</si>
  <si>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</si>
  <si>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</si>
  <si>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</si>
  <si>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</si>
  <si>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</si>
  <si>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</si>
  <si>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</si>
  <si>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</si>
  <si>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</si>
  <si>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</si>
  <si>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</si>
  <si>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</si>
  <si>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</si>
  <si>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</si>
  <si>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</si>
  <si>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</si>
  <si>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</si>
  <si>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</si>
  <si>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</si>
  <si>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</si>
  <si>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</si>
  <si>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</si>
  <si>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</si>
  <si>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</si>
  <si>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</si>
  <si>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</si>
  <si>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</si>
  <si>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</si>
  <si>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</si>
  <si>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</si>
  <si>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</si>
  <si>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</si>
  <si>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</si>
  <si>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</si>
  <si>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</si>
  <si>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</si>
  <si>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</si>
  <si>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</si>
  <si>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</si>
  <si>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</si>
  <si>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</si>
  <si>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</si>
  <si>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</si>
  <si>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</si>
  <si>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</si>
  <si>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</si>
  <si>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</si>
  <si>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</si>
  <si>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</si>
  <si>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</si>
  <si>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</si>
  <si>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</si>
  <si>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</si>
  <si>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</si>
  <si>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</si>
  <si>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</si>
  <si>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</si>
  <si>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</si>
  <si>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</si>
  <si>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</si>
  <si>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</si>
  <si>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</si>
  <si>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</si>
  <si>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</si>
  <si>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</si>
  <si>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</si>
  <si>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</si>
  <si>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</si>
  <si>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</si>
  <si>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</si>
  <si>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</si>
  <si>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</si>
  <si>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</si>
  <si>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</si>
  <si>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</si>
  <si>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</si>
  <si>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</si>
  <si>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</si>
  <si>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</si>
  <si>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</si>
  <si>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</si>
  <si>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</si>
  <si>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</si>
  <si>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</si>
  <si>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</si>
  <si>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</si>
  <si>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</si>
  <si>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</si>
  <si>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</si>
  <si>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</si>
  <si>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</si>
  <si>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</si>
  <si>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</si>
  <si>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</si>
  <si>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</si>
  <si>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</si>
  <si>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</si>
  <si>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</si>
  <si>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</si>
  <si>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</si>
  <si>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</si>
  <si>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</si>
  <si>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</si>
  <si>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</si>
  <si>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</si>
  <si>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</si>
  <si>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</si>
  <si>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</si>
  <si>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</si>
  <si>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</si>
  <si>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</si>
  <si>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</si>
  <si>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</si>
  <si>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</si>
  <si>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</si>
  <si>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</si>
  <si>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</si>
  <si>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</si>
  <si>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</si>
  <si>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</si>
  <si>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</si>
  <si>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</si>
  <si>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</si>
  <si>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</si>
  <si>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</si>
  <si>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</si>
  <si>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</si>
  <si>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</si>
  <si>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</si>
  <si>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</si>
  <si>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</si>
  <si>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</si>
  <si>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</si>
  <si>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</si>
  <si>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</si>
  <si>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</si>
  <si>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</si>
  <si>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</si>
  <si>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</si>
  <si>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</si>
  <si>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</si>
  <si>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</si>
  <si>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</si>
  <si>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</si>
  <si>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</si>
  <si>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</si>
  <si>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</si>
  <si>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</si>
  <si>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</si>
  <si>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</si>
  <si>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</si>
  <si>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</si>
  <si>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</si>
  <si>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</si>
  <si>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</si>
  <si>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</si>
  <si>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</si>
  <si>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</si>
  <si>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</si>
  <si>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</si>
  <si>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</si>
  <si>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</si>
  <si>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</si>
  <si>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</si>
  <si>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</si>
  <si>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</si>
  <si>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</si>
  <si>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</si>
  <si>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</si>
  <si>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</si>
  <si>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</si>
  <si>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</si>
  <si>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</si>
  <si>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</si>
  <si>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</si>
  <si>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</si>
  <si>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</si>
  <si>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</si>
  <si>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</si>
  <si>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</si>
  <si>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</si>
  <si>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</si>
  <si>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</si>
  <si>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</si>
  <si>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</si>
  <si>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</si>
  <si>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</si>
  <si>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</si>
  <si>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</si>
  <si>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</si>
  <si>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</si>
  <si>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</si>
  <si>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</si>
  <si>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</si>
  <si>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</si>
  <si>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</si>
  <si>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</si>
  <si>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</si>
  <si>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</si>
  <si>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</si>
  <si>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</si>
  <si>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</si>
  <si>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</si>
  <si>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</si>
  <si>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</si>
  <si>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</si>
  <si>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</si>
  <si>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</si>
  <si>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</si>
  <si>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</si>
  <si>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</si>
  <si>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</si>
  <si>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</si>
  <si>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</si>
  <si>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</si>
  <si>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</si>
  <si>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</si>
  <si>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</si>
  <si>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</si>
  <si>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</si>
  <si>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</si>
  <si>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</si>
  <si>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</si>
  <si>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</si>
  <si>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</si>
  <si>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</si>
  <si>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</si>
  <si>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</si>
  <si>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</si>
  <si>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</si>
  <si>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</si>
  <si>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</si>
  <si>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</si>
  <si>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</si>
  <si>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</si>
  <si>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</si>
  <si>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</si>
  <si>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</si>
  <si>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</si>
  <si>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</si>
  <si>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</si>
  <si>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</si>
  <si>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</si>
  <si>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</si>
  <si>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</si>
  <si>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</si>
  <si>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</si>
  <si>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</si>
  <si>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</si>
  <si>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</si>
  <si>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</si>
  <si>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</si>
  <si>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</si>
  <si>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</si>
  <si>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</si>
  <si>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</si>
  <si>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</si>
  <si>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</si>
  <si>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</si>
  <si>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</si>
  <si>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</si>
  <si>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</si>
  <si>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</si>
  <si>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</si>
  <si>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</si>
  <si>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</si>
  <si>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</si>
  <si>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</si>
  <si>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</si>
  <si>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</si>
  <si>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</si>
  <si>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</si>
  <si>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</si>
  <si>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</si>
  <si>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</si>
  <si>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</si>
  <si>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</si>
  <si>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</si>
  <si>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</si>
  <si>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</si>
  <si>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</si>
  <si>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</si>
  <si>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</si>
  <si>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</si>
  <si>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</si>
  <si>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</si>
  <si>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</si>
  <si>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</si>
  <si>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</si>
  <si>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</si>
  <si>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</si>
  <si>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</si>
  <si>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</si>
  <si>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</si>
  <si>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</si>
  <si>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</si>
  <si>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</si>
  <si>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</si>
  <si>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</si>
  <si>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</si>
  <si>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</si>
  <si>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</si>
  <si>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</si>
  <si>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</si>
  <si>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</si>
  <si>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</si>
  <si>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</si>
  <si>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</si>
  <si>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</si>
  <si>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</si>
  <si>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</si>
  <si>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</si>
  <si>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</si>
  <si>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</si>
  <si>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</si>
  <si>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</si>
  <si>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</si>
  <si>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</si>
  <si>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</si>
  <si>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</si>
  <si>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</si>
  <si>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</si>
  <si>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</si>
  <si>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</si>
  <si>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</si>
  <si>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</si>
  <si>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</si>
  <si>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</si>
  <si>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</si>
  <si>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</si>
  <si>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</si>
  <si>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</si>
  <si>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</si>
  <si>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</si>
  <si>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</si>
  <si>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</si>
  <si>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</si>
  <si>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</si>
  <si>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</si>
  <si>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</si>
  <si>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</si>
  <si>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</si>
  <si>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</si>
  <si>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</si>
  <si>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</si>
  <si>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</si>
  <si>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</si>
  <si>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</si>
  <si>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</si>
  <si>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</si>
  <si>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</si>
  <si>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</si>
  <si>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</si>
  <si>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</si>
  <si>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</si>
  <si>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</si>
  <si>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</si>
  <si>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</si>
  <si>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</si>
  <si>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</si>
  <si>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</si>
  <si>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</si>
  <si>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</si>
  <si>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</si>
  <si>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</si>
  <si>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</si>
  <si>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</si>
  <si>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</si>
  <si>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</si>
  <si>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</si>
  <si>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</si>
  <si>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</si>
  <si>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</si>
  <si>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</si>
  <si>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</si>
  <si>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</si>
  <si>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</si>
  <si>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</si>
  <si>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</si>
  <si>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</si>
  <si>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</si>
  <si>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</si>
  <si>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</si>
  <si>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</si>
  <si>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</si>
  <si>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</si>
  <si>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</si>
  <si>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</si>
  <si>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</si>
  <si>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</si>
  <si>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</si>
  <si>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</si>
  <si>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</si>
  <si>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</si>
  <si>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</si>
  <si>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</si>
  <si>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</si>
  <si>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</si>
  <si>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</si>
  <si>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</si>
  <si>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</si>
  <si>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</si>
  <si>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</si>
  <si>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</si>
  <si>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</si>
  <si>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</si>
  <si>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</si>
  <si>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</si>
  <si>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</si>
  <si>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</si>
  <si>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</si>
  <si>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</si>
  <si>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</si>
  <si>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</si>
  <si>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</si>
  <si>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</si>
  <si>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</si>
  <si>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</si>
  <si>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</si>
  <si>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</si>
  <si>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</si>
  <si>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</si>
  <si>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</si>
  <si>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</si>
  <si>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</si>
  <si>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</si>
  <si>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</si>
  <si>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</si>
  <si>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</si>
  <si>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</si>
  <si>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</si>
  <si>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</si>
  <si>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</si>
  <si>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</si>
  <si>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</si>
  <si>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</si>
  <si>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</si>
  <si>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</si>
  <si>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</si>
  <si>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</si>
  <si>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</si>
  <si>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</si>
  <si>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</si>
  <si>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</si>
  <si>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</si>
  <si>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</si>
  <si>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</si>
  <si>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</si>
  <si>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</si>
  <si>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</si>
  <si>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</si>
  <si>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</si>
  <si>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</si>
  <si>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</si>
  <si>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</si>
  <si>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</si>
  <si>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</si>
  <si>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</si>
  <si>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</si>
  <si>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</si>
  <si>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</si>
  <si>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</si>
  <si>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</si>
  <si>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</si>
  <si>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</si>
  <si>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</si>
  <si>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</si>
  <si>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</si>
  <si>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</si>
  <si>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</si>
  <si>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</si>
  <si>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</si>
  <si>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</si>
  <si>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</si>
  <si>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</si>
  <si>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</si>
  <si>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</si>
  <si>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</si>
  <si>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</si>
  <si>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</si>
  <si>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</si>
  <si>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</si>
  <si>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</si>
  <si>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</si>
  <si>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</si>
  <si>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</si>
  <si>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</si>
  <si>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</si>
  <si>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</si>
  <si>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</si>
  <si>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</si>
  <si>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</si>
  <si>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</si>
  <si>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</si>
  <si>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</si>
  <si>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</si>
  <si>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</si>
  <si>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</si>
  <si>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</si>
  <si>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</si>
  <si>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</si>
  <si>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</si>
  <si>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</si>
  <si>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</si>
  <si>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</si>
  <si>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</si>
  <si>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</si>
  <si>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</si>
  <si>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</si>
  <si>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</si>
  <si>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</si>
  <si>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</si>
  <si>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</si>
  <si>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</si>
  <si>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</si>
  <si>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</si>
  <si>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</si>
  <si>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</si>
  <si>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</si>
  <si>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</si>
  <si>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</si>
  <si>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</si>
  <si>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</si>
  <si>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</si>
  <si>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</si>
  <si>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</si>
  <si>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</si>
  <si>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</si>
  <si>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</si>
  <si>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</si>
  <si>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</si>
  <si>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</si>
  <si>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</si>
  <si>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</si>
  <si>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</si>
  <si>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</si>
  <si>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</si>
  <si>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</si>
  <si>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</si>
  <si>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</si>
  <si>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</si>
  <si>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</si>
  <si>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</si>
  <si>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</si>
  <si>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</si>
  <si>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</si>
  <si>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</si>
  <si>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</si>
  <si>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</si>
  <si>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</si>
  <si>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</si>
  <si>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</si>
  <si>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</si>
  <si>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</si>
  <si>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</si>
  <si>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</si>
  <si>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</si>
  <si>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</si>
  <si>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</si>
  <si>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</si>
  <si>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</si>
  <si>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</si>
  <si>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</si>
  <si>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</si>
  <si>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</si>
  <si>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</si>
  <si>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</si>
  <si>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</si>
  <si>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</si>
  <si>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</si>
  <si>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</si>
  <si>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</si>
  <si>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</si>
  <si>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</si>
  <si>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</si>
  <si>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</si>
  <si>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</si>
  <si>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</si>
  <si>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</si>
  <si>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</si>
  <si>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</si>
  <si>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</si>
  <si>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</si>
  <si>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</si>
  <si>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</si>
  <si>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</si>
  <si>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</si>
  <si>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</si>
  <si>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</si>
  <si>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</si>
  <si>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</si>
  <si>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</si>
  <si>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</si>
  <si>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</si>
  <si>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</si>
  <si>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</si>
  <si>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</si>
  <si>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</si>
  <si>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</si>
  <si>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</si>
  <si>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</si>
  <si>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</si>
  <si>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</si>
  <si>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</si>
  <si>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</si>
  <si>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</si>
  <si>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</si>
  <si>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</si>
  <si>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</si>
  <si>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</si>
  <si>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</si>
  <si>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</si>
  <si>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</si>
  <si>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</si>
  <si>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</si>
  <si>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</si>
  <si>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</si>
  <si>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</si>
  <si>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</si>
  <si>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</si>
  <si>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</si>
  <si>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</si>
  <si>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</si>
  <si>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</si>
  <si>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</si>
  <si>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</si>
  <si>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</si>
  <si>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</si>
  <si>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</si>
  <si>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</si>
  <si>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</si>
  <si>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</si>
  <si>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</si>
  <si>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</si>
  <si>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</si>
  <si>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</si>
  <si>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</si>
  <si>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</si>
  <si>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</si>
  <si>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</si>
  <si>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</si>
  <si>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</si>
  <si>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</si>
  <si>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</si>
  <si>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</si>
  <si>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</si>
  <si>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</si>
  <si>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</si>
  <si>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</si>
  <si>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</si>
  <si>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</si>
  <si>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</si>
  <si>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</si>
  <si>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</si>
  <si>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</si>
  <si>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</si>
  <si>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</si>
  <si>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</si>
  <si>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</si>
  <si>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</si>
  <si>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</si>
  <si>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</si>
  <si>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</si>
  <si>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</si>
  <si>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</si>
  <si>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</si>
  <si>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</si>
  <si>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</si>
  <si>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</si>
  <si>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</si>
  <si>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</si>
  <si>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</si>
  <si>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</si>
  <si>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</si>
  <si>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</si>
  <si>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</si>
  <si>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</si>
  <si>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</si>
  <si>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</si>
  <si>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</si>
  <si>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</si>
  <si>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</si>
  <si>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</si>
  <si>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</si>
  <si>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</si>
  <si>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</si>
  <si>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</si>
  <si>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</si>
  <si>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</si>
  <si>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</si>
  <si>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</si>
  <si>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</si>
  <si>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</si>
  <si>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</si>
  <si>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</si>
  <si>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</si>
  <si>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</si>
  <si>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</si>
  <si>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</si>
  <si>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</si>
  <si>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</si>
  <si>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</si>
  <si>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</si>
  <si>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</si>
  <si>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</si>
  <si>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</si>
  <si>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</si>
  <si>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</si>
  <si>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</si>
  <si>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</si>
  <si>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</si>
  <si>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</si>
  <si>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</si>
  <si>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</si>
  <si>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</si>
  <si>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</si>
  <si>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</si>
  <si>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</si>
  <si>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</si>
  <si>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</si>
  <si>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</si>
  <si>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</si>
  <si>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</si>
  <si>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</si>
  <si>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</si>
  <si>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</si>
  <si>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</si>
  <si>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</si>
  <si>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</si>
  <si>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</si>
  <si>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</si>
  <si>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</si>
  <si>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</si>
  <si>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</si>
  <si>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</si>
  <si>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</si>
  <si>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</si>
  <si>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</si>
  <si>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</si>
  <si>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</si>
  <si>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</si>
  <si>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</si>
  <si>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</si>
  <si>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</si>
  <si>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</si>
  <si>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</si>
  <si>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</si>
  <si>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</si>
  <si>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</si>
  <si>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</si>
  <si>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</si>
  <si>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</si>
  <si>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</si>
  <si>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</si>
  <si>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</si>
  <si>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</si>
  <si>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</si>
  <si>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</si>
  <si>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</si>
  <si>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</si>
  <si>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</si>
  <si>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</si>
  <si>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</si>
  <si>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</si>
  <si>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</si>
  <si>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</si>
  <si>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</si>
  <si>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</si>
  <si>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</si>
  <si>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</si>
  <si>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</si>
  <si>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</si>
  <si>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</si>
  <si>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</si>
  <si>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</si>
  <si>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</si>
  <si>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</si>
  <si>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</si>
  <si>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</si>
  <si>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</si>
  <si>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</si>
  <si>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</si>
  <si>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</si>
  <si>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</si>
  <si>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</si>
  <si>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</si>
  <si>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</si>
  <si>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</si>
  <si>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</si>
  <si>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</si>
  <si>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</si>
  <si>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</si>
  <si>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</si>
  <si>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</si>
  <si>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</si>
  <si>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</si>
  <si>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</si>
  <si>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</si>
  <si>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</si>
  <si>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</si>
  <si>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</si>
  <si>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</si>
  <si>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</si>
  <si>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</si>
  <si>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</si>
  <si>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</si>
  <si>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</si>
  <si>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</si>
  <si>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</si>
  <si>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</si>
  <si>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</si>
  <si>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</si>
  <si>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</si>
  <si>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</si>
  <si>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</si>
  <si>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</si>
  <si>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</si>
  <si>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</si>
  <si>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</si>
  <si>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</si>
  <si>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</si>
  <si>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</si>
  <si>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</si>
  <si>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</si>
  <si>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</si>
  <si>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</si>
  <si>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</si>
  <si>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</si>
  <si>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</si>
  <si>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</si>
  <si>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</si>
  <si>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</si>
  <si>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</si>
  <si>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</si>
  <si>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</si>
  <si>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</si>
  <si>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</si>
  <si>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</si>
  <si>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</si>
  <si>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</si>
  <si>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</si>
  <si>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</si>
  <si>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</si>
  <si>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</si>
  <si>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</si>
  <si>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</si>
  <si>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</si>
  <si>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</si>
  <si>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</si>
  <si>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</si>
  <si>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</si>
  <si>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</si>
  <si>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</si>
  <si>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</si>
  <si>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</si>
  <si>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</si>
  <si>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</si>
  <si>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</si>
  <si>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</si>
  <si>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</si>
  <si>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</si>
  <si>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</si>
  <si>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</si>
  <si>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</si>
  <si>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</si>
  <si>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</si>
  <si>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</si>
  <si>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</si>
  <si>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</si>
  <si>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</si>
  <si>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</si>
  <si>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</si>
  <si>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</si>
  <si>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</si>
  <si>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</si>
  <si>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</si>
  <si>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</si>
  <si>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</si>
  <si>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</si>
  <si>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</si>
  <si>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</si>
  <si>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</si>
  <si>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</si>
  <si>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</si>
  <si>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</si>
  <si>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</si>
  <si>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</si>
  <si>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</si>
  <si>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</si>
  <si>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</si>
  <si>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</si>
  <si>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</si>
  <si>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</si>
  <si>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</si>
  <si>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</si>
  <si>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</si>
  <si>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</si>
  <si>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</si>
  <si>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</si>
  <si>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</si>
  <si>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</si>
  <si>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</si>
  <si>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</si>
  <si>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</si>
  <si>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</si>
  <si>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</si>
  <si>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</si>
  <si>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</si>
  <si>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</si>
  <si>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</si>
  <si>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</si>
  <si>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</si>
  <si>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</si>
  <si>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</si>
  <si>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</si>
  <si>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</si>
  <si>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</si>
  <si>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</si>
  <si>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</si>
  <si>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</si>
  <si>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</si>
  <si>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</si>
  <si>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</si>
  <si>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</si>
  <si>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</si>
  <si>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</si>
  <si>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</si>
  <si>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</si>
  <si>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</si>
  <si>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</si>
  <si>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</si>
  <si>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</si>
  <si>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</si>
  <si>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</si>
  <si>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</si>
  <si>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</si>
  <si>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</si>
  <si>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</si>
  <si>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</si>
  <si>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</si>
  <si>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</si>
  <si>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</si>
  <si>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</si>
  <si>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</si>
  <si>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</si>
  <si>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</si>
  <si>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</si>
  <si>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</si>
  <si>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</si>
  <si>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</si>
  <si>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</si>
  <si>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</si>
  <si>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</si>
  <si>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</si>
  <si>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</si>
  <si>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</si>
  <si>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</si>
  <si>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</si>
  <si>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</si>
  <si>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</si>
  <si>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</si>
  <si>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</si>
  <si>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</si>
  <si>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</si>
  <si>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</si>
  <si>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</si>
  <si>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</si>
  <si>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</si>
  <si>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</si>
  <si>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</si>
  <si>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</si>
  <si>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</si>
  <si>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</si>
  <si>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</si>
  <si>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</si>
  <si>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</si>
  <si>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</si>
  <si>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</si>
  <si>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</si>
  <si>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</si>
  <si>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</si>
  <si>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</si>
  <si>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</si>
  <si>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</si>
  <si>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</si>
  <si>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</si>
  <si>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</si>
  <si>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</si>
  <si>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</si>
  <si>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</si>
  <si>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</si>
  <si>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</si>
  <si>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</si>
  <si>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</si>
  <si>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</si>
  <si>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</si>
  <si>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</si>
  <si>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</si>
  <si>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</si>
  <si>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</si>
  <si>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</si>
  <si>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</si>
  <si>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</si>
  <si>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</si>
  <si>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</si>
  <si>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</si>
  <si>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</si>
  <si>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</si>
  <si>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</si>
  <si>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</si>
  <si>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</si>
  <si>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</si>
  <si>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</si>
  <si>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</si>
  <si>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</si>
  <si>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</si>
  <si>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</si>
  <si>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</si>
  <si>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</si>
  <si>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</si>
  <si>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</si>
  <si>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</si>
  <si>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</si>
  <si>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</si>
  <si>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</si>
  <si>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</si>
  <si>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</si>
  <si>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</si>
  <si>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</si>
  <si>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</si>
  <si>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</si>
  <si>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</si>
  <si>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</si>
  <si>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</si>
  <si>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</si>
  <si>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</si>
  <si>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</si>
  <si>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</si>
  <si>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</si>
  <si>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</si>
  <si>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</si>
  <si>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</si>
  <si>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</si>
  <si>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</si>
  <si>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</si>
  <si>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</si>
  <si>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</si>
  <si>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</si>
  <si>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</si>
  <si>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</si>
  <si>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</si>
  <si>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</si>
  <si>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</si>
  <si>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</si>
  <si>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</si>
  <si>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</si>
  <si>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</si>
  <si>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</si>
  <si>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</si>
  <si>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</si>
  <si>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</si>
  <si>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</si>
  <si>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</si>
  <si>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</si>
  <si>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</si>
  <si>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</si>
  <si>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</si>
  <si>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</si>
  <si>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</si>
  <si>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</si>
  <si>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</si>
  <si>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</si>
  <si>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</si>
  <si>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</si>
  <si>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</si>
  <si>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</si>
  <si>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</si>
  <si>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</si>
  <si>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</si>
  <si>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</si>
  <si>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</si>
  <si>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</si>
  <si>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</si>
  <si>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</si>
  <si>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</si>
  <si>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</si>
  <si>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</si>
  <si>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</si>
  <si>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</si>
  <si>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</si>
  <si>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</si>
  <si>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</si>
  <si>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</si>
  <si>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</si>
  <si>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</si>
  <si>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</si>
  <si>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</si>
  <si>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</si>
  <si>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</si>
  <si>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</si>
  <si>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</si>
  <si>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</si>
  <si>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</si>
  <si>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</si>
  <si>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</si>
  <si>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</si>
  <si>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</si>
  <si>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</si>
  <si>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</si>
  <si>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</si>
  <si>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</si>
  <si>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</si>
  <si>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</si>
  <si>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</si>
  <si>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</si>
  <si>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</si>
  <si>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</si>
  <si>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</si>
  <si>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</si>
  <si>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</si>
  <si>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</si>
  <si>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</si>
  <si>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</si>
  <si>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</si>
  <si>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</si>
  <si>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</si>
  <si>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</si>
  <si>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</si>
  <si>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</si>
  <si>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</si>
  <si>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</si>
  <si>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</si>
  <si>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</si>
  <si>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</si>
  <si>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</si>
  <si>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</si>
  <si>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</si>
  <si>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</si>
  <si>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</si>
  <si>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</si>
  <si>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</si>
  <si>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</si>
  <si>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</si>
  <si>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</si>
  <si>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</si>
  <si>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</si>
  <si>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</si>
  <si>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</si>
  <si>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</si>
  <si>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</si>
  <si>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</si>
  <si>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</si>
  <si>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</si>
  <si>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</si>
  <si>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</si>
  <si>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</si>
  <si>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</si>
  <si>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</si>
  <si>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</si>
  <si>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</si>
  <si>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</si>
  <si>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</si>
  <si>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</si>
  <si>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</si>
  <si>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</si>
  <si>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</si>
  <si>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</si>
  <si>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</si>
  <si>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</si>
  <si>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</si>
  <si>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</si>
  <si>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</si>
  <si>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</si>
  <si>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</si>
  <si>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</si>
  <si>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</si>
  <si>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</si>
  <si>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</si>
  <si>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</si>
  <si>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</si>
  <si>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</si>
  <si>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</si>
  <si>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</si>
  <si>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</si>
  <si>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</si>
  <si>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</si>
  <si>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</si>
  <si>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</si>
  <si>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</si>
  <si>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</si>
  <si>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</si>
  <si>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</si>
  <si>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</si>
  <si>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</si>
  <si>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</si>
  <si>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</si>
  <si>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</si>
  <si>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</si>
  <si>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</si>
  <si>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</si>
  <si>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</si>
  <si>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</si>
  <si>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</si>
  <si>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</si>
  <si>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</si>
  <si>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</si>
  <si>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</si>
  <si>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</si>
  <si>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</si>
  <si>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</si>
  <si>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</si>
  <si>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</si>
  <si>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</si>
  <si>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</si>
  <si>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</si>
  <si>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</si>
  <si>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</si>
  <si>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</si>
  <si>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</si>
  <si>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</si>
  <si>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</si>
  <si>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</si>
  <si>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</si>
  <si>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</si>
  <si>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</si>
  <si>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</si>
  <si>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</si>
  <si>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</si>
  <si>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</si>
  <si>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</si>
  <si>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</si>
  <si>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</si>
  <si>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</si>
  <si>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</si>
  <si>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</si>
  <si>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</si>
  <si>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</si>
  <si>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</si>
  <si>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</si>
  <si>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</si>
  <si>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</si>
  <si>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</si>
  <si>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</si>
  <si>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</si>
  <si>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</si>
  <si>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</si>
  <si>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</si>
  <si>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</si>
  <si>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</si>
  <si>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</si>
  <si>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</si>
  <si>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</si>
  <si>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</si>
  <si>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</si>
  <si>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</si>
  <si>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</si>
  <si>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</si>
  <si>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</si>
  <si>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</si>
  <si>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</si>
  <si>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</si>
  <si>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</si>
  <si>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</si>
  <si>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</si>
  <si>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</si>
  <si>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</si>
  <si>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</si>
  <si>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</si>
  <si>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</si>
  <si>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</si>
  <si>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</si>
  <si>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</si>
  <si>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</si>
  <si>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</si>
  <si>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</si>
  <si>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</si>
  <si>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</si>
  <si>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</si>
  <si>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</si>
  <si>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</si>
  <si>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</si>
  <si>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</si>
  <si>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</si>
  <si>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</si>
  <si>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</si>
  <si>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</si>
  <si>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</si>
  <si>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</si>
  <si>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</si>
  <si>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</si>
  <si>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</si>
  <si>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</si>
  <si>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</si>
  <si>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</si>
  <si>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</si>
  <si>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</si>
  <si>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</si>
  <si>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</si>
  <si>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</si>
  <si>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</si>
  <si>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</si>
  <si>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</si>
  <si>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</si>
  <si>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</si>
  <si>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</si>
  <si>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</si>
  <si>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</si>
  <si>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</si>
  <si>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</si>
  <si>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</si>
  <si>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</si>
  <si>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</si>
  <si>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</si>
  <si>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</si>
  <si>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</si>
  <si>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</si>
  <si>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</si>
  <si>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</si>
  <si>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</si>
  <si>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</si>
  <si>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</si>
  <si>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</si>
  <si>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</si>
  <si>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</si>
  <si>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</si>
  <si>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</si>
  <si>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</si>
  <si>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</si>
  <si>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</si>
  <si>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</si>
  <si>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</si>
  <si>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</si>
  <si>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</si>
  <si>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</si>
  <si>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</si>
  <si>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</si>
  <si>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</si>
  <si>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</si>
  <si>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</si>
  <si>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</si>
  <si>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</si>
  <si>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</si>
  <si>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</si>
  <si>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</si>
  <si>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</si>
  <si>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</si>
  <si>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</si>
  <si>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</si>
  <si>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</si>
  <si>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</si>
  <si>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</si>
  <si>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</si>
  <si>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</si>
  <si>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</si>
  <si>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</si>
  <si>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</si>
  <si>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</si>
  <si>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</si>
  <si>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</si>
  <si>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</si>
  <si>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</si>
  <si>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</si>
  <si>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</si>
  <si>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</si>
  <si>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</si>
  <si>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</si>
  <si>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</si>
  <si>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</si>
  <si>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</si>
  <si>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</si>
  <si>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</si>
  <si>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</si>
  <si>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</si>
  <si>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</si>
  <si>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</si>
  <si>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</si>
  <si>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</si>
  <si>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</si>
  <si>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</si>
  <si>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</si>
  <si>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</si>
  <si>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</si>
  <si>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</si>
  <si>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</si>
  <si>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</si>
  <si>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</si>
  <si>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</si>
  <si>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</si>
  <si>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</si>
  <si>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</si>
  <si>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</si>
  <si>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</si>
  <si>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</si>
  <si>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</si>
  <si>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</si>
  <si>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</si>
  <si>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</si>
  <si>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</si>
  <si>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</si>
  <si>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</si>
  <si>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</si>
  <si>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</si>
  <si>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</si>
  <si>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</si>
  <si>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</si>
  <si>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</si>
  <si>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</si>
  <si>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</si>
  <si>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</si>
  <si>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</si>
  <si>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</si>
  <si>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</si>
  <si>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</si>
  <si>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</si>
  <si>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</si>
  <si>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</si>
  <si>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</si>
  <si>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</si>
  <si>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</si>
  <si>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</si>
  <si>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</si>
  <si>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</si>
  <si>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</si>
  <si>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</si>
  <si>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</si>
  <si>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</si>
  <si>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</si>
  <si>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</si>
  <si>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</si>
  <si>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</si>
  <si>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</si>
  <si>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</si>
  <si>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</si>
  <si>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</si>
  <si>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</si>
  <si>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</si>
  <si>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</si>
  <si>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</si>
  <si>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</si>
  <si>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</si>
  <si>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</si>
  <si>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</si>
  <si>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</si>
  <si>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</si>
  <si>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</si>
  <si>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</si>
  <si>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</si>
  <si>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</si>
  <si>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</si>
  <si>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</si>
  <si>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</si>
  <si>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</si>
  <si>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</si>
  <si>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</si>
  <si>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</si>
  <si>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</si>
  <si>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</si>
  <si>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</si>
  <si>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</si>
  <si>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</si>
  <si>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</si>
  <si>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</si>
  <si>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</si>
  <si>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</si>
  <si>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</si>
  <si>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</si>
  <si>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</si>
  <si>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</si>
  <si>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</si>
  <si>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</si>
  <si>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</si>
  <si>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</si>
  <si>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</si>
  <si>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</si>
  <si>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</si>
  <si>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</si>
  <si>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</si>
  <si>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</si>
  <si>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</si>
  <si>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</si>
  <si>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</si>
  <si>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</si>
  <si>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</si>
  <si>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</si>
  <si>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</si>
  <si>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</si>
  <si>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</si>
  <si>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</si>
  <si>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</si>
  <si>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</si>
  <si>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</si>
  <si>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</si>
  <si>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</si>
  <si>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</si>
  <si>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</si>
  <si>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</si>
  <si>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</si>
  <si>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</si>
  <si>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</si>
  <si>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</si>
  <si>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</si>
  <si>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</si>
  <si>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</si>
  <si>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</si>
  <si>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</si>
  <si>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</si>
  <si>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</si>
  <si>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</si>
  <si>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</si>
  <si>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</si>
  <si>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</si>
  <si>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</si>
  <si>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</si>
  <si>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</si>
  <si>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</si>
  <si>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</si>
  <si>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</si>
  <si>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</si>
  <si>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</si>
  <si>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</si>
  <si>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</si>
  <si>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</si>
  <si>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</si>
  <si>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</si>
  <si>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</si>
  <si>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</si>
  <si>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</si>
  <si>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</si>
  <si>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</si>
  <si>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</si>
  <si>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</si>
  <si>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</si>
  <si>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</si>
  <si>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</si>
  <si>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</si>
  <si>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</si>
  <si>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</si>
  <si>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</si>
  <si>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</si>
  <si>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</si>
  <si>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</si>
  <si>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</si>
  <si>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</si>
  <si>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</si>
  <si>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</si>
  <si>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</si>
  <si>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</si>
  <si>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</si>
  <si>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</si>
  <si>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</si>
  <si>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</si>
  <si>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</si>
  <si>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</si>
  <si>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</si>
  <si>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</si>
  <si>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</si>
  <si>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</si>
  <si>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</si>
  <si>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</si>
  <si>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</si>
  <si>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</si>
  <si>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</si>
  <si>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</si>
  <si>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</si>
  <si>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</si>
  <si>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</si>
  <si>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</si>
  <si>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</si>
  <si>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</si>
  <si>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</si>
  <si>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</si>
  <si>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</si>
  <si>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</si>
  <si>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</si>
  <si>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</si>
  <si>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</si>
  <si>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</si>
  <si>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</si>
  <si>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</si>
  <si>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</si>
  <si>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</si>
  <si>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</si>
  <si>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</si>
  <si>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</si>
  <si>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</si>
  <si>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</si>
  <si>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</si>
  <si>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</si>
  <si>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</si>
  <si>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</si>
  <si>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</si>
  <si>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</si>
  <si>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</si>
  <si>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</si>
  <si>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</si>
  <si>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</si>
  <si>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</si>
  <si>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</si>
  <si>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</si>
  <si>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</si>
  <si>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</si>
  <si>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</si>
  <si>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</si>
  <si>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</si>
  <si>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</si>
  <si>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</si>
  <si>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</si>
  <si>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</si>
  <si>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</si>
  <si>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</si>
  <si>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</si>
  <si>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</si>
  <si>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</si>
  <si>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</si>
  <si>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</si>
  <si>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</si>
  <si>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</si>
  <si>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</si>
  <si>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</si>
  <si>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</si>
  <si>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</si>
  <si>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</si>
  <si>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</si>
  <si>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</si>
  <si>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</si>
  <si>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</si>
  <si>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</si>
  <si>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</si>
  <si>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</si>
  <si>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</si>
  <si>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</si>
  <si>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</si>
  <si>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</si>
  <si>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</si>
  <si>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</si>
  <si>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</si>
  <si>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</si>
  <si>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</si>
  <si>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</si>
  <si>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</si>
  <si>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</si>
  <si>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</si>
  <si>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</si>
  <si>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</si>
  <si>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</si>
  <si>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</si>
  <si>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</si>
  <si>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</si>
  <si>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</si>
  <si>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</si>
  <si>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</si>
  <si>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</si>
  <si>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</si>
  <si>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</si>
  <si>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</si>
  <si>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</si>
  <si>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</si>
  <si>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</si>
  <si>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</si>
  <si>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</si>
  <si>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</si>
  <si>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</si>
  <si>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</si>
  <si>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</si>
  <si>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</si>
  <si>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</si>
  <si>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</si>
  <si>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</si>
  <si>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</si>
  <si>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</si>
  <si>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</si>
  <si>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</si>
  <si>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</si>
  <si>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</si>
  <si>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</si>
  <si>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</si>
  <si>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</si>
  <si>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</si>
  <si>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</si>
  <si>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</si>
  <si>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</si>
  <si>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</si>
  <si>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</si>
  <si>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</si>
  <si>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</si>
  <si>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</si>
  <si>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</si>
  <si>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</si>
  <si>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</si>
  <si>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</si>
  <si>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</si>
  <si>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</si>
  <si>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</si>
  <si>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</si>
  <si>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</si>
  <si>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</si>
  <si>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</si>
  <si>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</si>
  <si>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</si>
  <si>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</si>
  <si>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</si>
  <si>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</si>
  <si>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</si>
  <si>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</si>
  <si>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</si>
  <si>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</si>
  <si>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</si>
  <si>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</si>
  <si>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</si>
  <si>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</si>
  <si>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</si>
  <si>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</si>
  <si>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</si>
  <si>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</si>
  <si>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</si>
  <si>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</si>
  <si>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</si>
  <si>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</si>
  <si>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</si>
  <si>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</si>
  <si>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</si>
  <si>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</si>
  <si>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</si>
  <si>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</si>
  <si>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</si>
  <si>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</si>
  <si>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</si>
  <si>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</si>
  <si>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</si>
  <si>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</si>
  <si>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</si>
  <si>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</si>
  <si>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</si>
  <si>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</si>
  <si>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</si>
  <si>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</si>
  <si>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</si>
  <si>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</si>
  <si>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</si>
  <si>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</si>
  <si>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</si>
  <si>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</si>
  <si>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</si>
  <si>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</si>
  <si>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</si>
  <si>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</si>
  <si>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</si>
  <si>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</si>
  <si>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</si>
  <si>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</si>
  <si>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</si>
  <si>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</si>
  <si>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</si>
  <si>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</si>
  <si>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</si>
  <si>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</si>
  <si>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</si>
  <si>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</si>
  <si>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</si>
  <si>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</si>
  <si>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</si>
  <si>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</si>
  <si>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</si>
  <si>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</si>
  <si>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</si>
  <si>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</si>
  <si>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</si>
  <si>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</si>
  <si>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</si>
  <si>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</si>
  <si>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</si>
  <si>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</si>
  <si>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</si>
  <si>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</si>
  <si>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</si>
  <si>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</si>
  <si>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</si>
  <si>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</si>
  <si>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</si>
  <si>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</si>
  <si>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</si>
  <si>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</si>
  <si>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</si>
  <si>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</si>
  <si>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</si>
  <si>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</si>
  <si>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</si>
  <si>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</si>
  <si>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</si>
  <si>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</si>
  <si>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</si>
  <si>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</si>
  <si>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</si>
  <si>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</si>
  <si>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</si>
  <si>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</si>
  <si>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</si>
  <si>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</si>
  <si>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</si>
  <si>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</si>
  <si>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</si>
  <si>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</si>
  <si>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</si>
  <si>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</si>
  <si>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</si>
  <si>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</si>
  <si>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</si>
  <si>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</si>
  <si>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</si>
  <si>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</si>
  <si>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</si>
  <si>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</si>
  <si>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</si>
  <si>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</si>
  <si>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</si>
  <si>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</si>
  <si>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</si>
  <si>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</si>
  <si>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</si>
  <si>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</si>
  <si>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</si>
  <si>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</si>
  <si>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</si>
  <si>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</si>
  <si>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</si>
  <si>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</si>
  <si>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</si>
  <si>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</si>
  <si>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</si>
  <si>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</si>
  <si>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</si>
  <si>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</si>
  <si>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</si>
  <si>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</si>
  <si>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</si>
  <si>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</si>
  <si>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</si>
  <si>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</si>
  <si>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</si>
  <si>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</si>
  <si>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</si>
  <si>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</si>
  <si>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</si>
  <si>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</si>
  <si>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</si>
  <si>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</si>
  <si>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</si>
  <si>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</si>
  <si>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</si>
  <si>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</si>
  <si>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</si>
  <si>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</si>
  <si>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</si>
  <si>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</si>
  <si>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</si>
  <si>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</si>
  <si>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</si>
  <si>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</si>
  <si>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</si>
  <si>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</si>
  <si>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</si>
  <si>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</si>
  <si>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</si>
  <si>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</si>
  <si>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</si>
  <si>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</si>
  <si>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</si>
  <si>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</si>
  <si>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</si>
  <si>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</si>
  <si>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</si>
  <si>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</si>
  <si>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</si>
  <si>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</si>
  <si>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</si>
  <si>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</si>
  <si>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</si>
  <si>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</si>
  <si>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</si>
  <si>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</si>
  <si>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</si>
  <si>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</si>
  <si>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</si>
  <si>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</si>
  <si>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</si>
  <si>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</si>
  <si>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</si>
  <si>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</si>
  <si>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</si>
  <si>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</si>
  <si>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</si>
  <si>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</si>
  <si>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</si>
  <si>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</si>
  <si>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</si>
  <si>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</si>
  <si>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</si>
  <si>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</si>
  <si>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</si>
  <si>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</si>
  <si>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</si>
  <si>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</si>
  <si>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</si>
  <si>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</si>
  <si>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</si>
  <si>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</si>
  <si>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</si>
  <si>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</si>
  <si>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</si>
  <si>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</si>
  <si>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</si>
  <si>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</si>
  <si>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</si>
  <si>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</si>
  <si>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</si>
  <si>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</si>
  <si>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</si>
  <si>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</si>
  <si>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</si>
  <si>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</si>
  <si>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</si>
  <si>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</si>
  <si>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</si>
  <si>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</si>
  <si>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</si>
  <si>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</si>
  <si>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</si>
  <si>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</si>
  <si>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</si>
  <si>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</si>
  <si>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</si>
  <si>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</si>
  <si>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</si>
  <si>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</si>
  <si>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</si>
  <si>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</si>
  <si>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</si>
  <si>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</si>
  <si>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</si>
  <si>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</si>
  <si>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</si>
  <si>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</si>
  <si>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</si>
  <si>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</si>
  <si>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</si>
  <si>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</si>
  <si>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</si>
  <si>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</si>
  <si>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</si>
  <si>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</si>
  <si>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</si>
  <si>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</si>
  <si>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</si>
  <si>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</si>
  <si>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</si>
  <si>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</si>
  <si>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</si>
  <si>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</si>
  <si>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</si>
  <si>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</si>
  <si>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</si>
  <si>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</si>
  <si>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</si>
  <si>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</si>
  <si>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</si>
  <si>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</si>
  <si>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</si>
  <si>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</si>
  <si>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</si>
  <si>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</si>
  <si>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</si>
  <si>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</si>
  <si>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</si>
  <si>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</si>
  <si>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</si>
  <si>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</si>
  <si>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</si>
  <si>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</si>
  <si>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</si>
  <si>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</si>
  <si>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</si>
  <si>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</si>
  <si>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</si>
  <si>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</si>
  <si>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</si>
  <si>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</si>
  <si>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</si>
  <si>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</si>
  <si>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</si>
  <si>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</si>
  <si>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</si>
  <si>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</si>
  <si>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</si>
  <si>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</si>
  <si>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</si>
  <si>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</si>
  <si>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</si>
  <si>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</si>
  <si>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</si>
  <si>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</si>
  <si>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</si>
  <si>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</si>
  <si>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</si>
  <si>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</si>
  <si>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</si>
  <si>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</si>
  <si>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</si>
  <si>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</si>
  <si>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</si>
  <si>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</si>
  <si>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</si>
  <si>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</si>
  <si>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</si>
  <si>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</si>
  <si>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</si>
  <si>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</si>
  <si>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</si>
  <si>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</si>
  <si>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</si>
  <si>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</si>
  <si>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</si>
  <si>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</si>
  <si>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</si>
  <si>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</si>
  <si>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</si>
  <si>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</si>
  <si>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</si>
  <si>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</si>
  <si>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</si>
  <si>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</si>
  <si>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</si>
  <si>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</si>
  <si>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</si>
  <si>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</si>
  <si>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</si>
  <si>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</si>
  <si>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</si>
  <si>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</si>
  <si>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</si>
  <si>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</si>
  <si>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</si>
  <si>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</si>
  <si>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</si>
  <si>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</si>
  <si>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</si>
  <si>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</si>
  <si>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</si>
  <si>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</si>
  <si>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</si>
  <si>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</si>
  <si>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</si>
  <si>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</si>
  <si>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</si>
  <si>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</si>
  <si>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</si>
  <si>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</si>
  <si>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</si>
  <si>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</si>
  <si>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</si>
  <si>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</si>
  <si>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</si>
  <si>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</si>
  <si>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</si>
  <si>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</si>
  <si>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</si>
  <si>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</si>
  <si>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</si>
  <si>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</si>
  <si>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</si>
  <si>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</si>
  <si>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</si>
  <si>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</si>
  <si>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</si>
  <si>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</si>
  <si>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</si>
  <si>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</si>
  <si>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</si>
  <si>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</si>
  <si>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</si>
  <si>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</si>
  <si>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</si>
  <si>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</si>
  <si>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</si>
  <si>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</si>
  <si>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</si>
  <si>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</si>
  <si>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</si>
  <si>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</si>
  <si>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</si>
  <si>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</si>
  <si>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</si>
  <si>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</si>
  <si>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</si>
  <si>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</si>
  <si>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</si>
  <si>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</si>
  <si>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</si>
  <si>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</si>
  <si>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</si>
  <si>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</si>
  <si>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</si>
  <si>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</si>
  <si>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</si>
  <si>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</si>
  <si>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</si>
  <si>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</si>
  <si>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</si>
  <si>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</si>
  <si>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</si>
  <si>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</si>
  <si>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</si>
  <si>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</si>
  <si>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</si>
  <si>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</si>
  <si>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</si>
  <si>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</si>
  <si>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</si>
  <si>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</si>
  <si>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</si>
  <si>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</si>
  <si>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</si>
  <si>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</si>
  <si>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</si>
  <si>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</si>
  <si>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</si>
  <si>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</si>
  <si>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</si>
  <si>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</si>
  <si>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</si>
  <si>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</si>
  <si>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</si>
  <si>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</si>
  <si>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</si>
  <si>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</si>
  <si>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</si>
  <si>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</si>
  <si>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</si>
  <si>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</si>
  <si>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</si>
  <si>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</si>
  <si>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</si>
  <si>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</si>
  <si>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</si>
  <si>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</si>
  <si>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</si>
  <si>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</si>
  <si>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</si>
  <si>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</si>
  <si>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</si>
  <si>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</si>
  <si>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</si>
  <si>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</si>
  <si>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</si>
  <si>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</si>
  <si>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</si>
  <si>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</si>
  <si>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</si>
  <si>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</si>
  <si>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</si>
  <si>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</si>
  <si>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</si>
  <si>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</si>
  <si>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</si>
  <si>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</si>
  <si>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</si>
  <si>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</si>
  <si>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</si>
  <si>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</si>
  <si>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</si>
  <si>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</si>
  <si>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</si>
  <si>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</si>
  <si>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</si>
  <si>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</si>
  <si>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</si>
  <si>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</si>
  <si>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</si>
  <si>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</si>
  <si>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</si>
  <si>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</si>
  <si>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</si>
  <si>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</si>
  <si>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</si>
  <si>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</si>
  <si>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</si>
  <si>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</si>
  <si>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</si>
  <si>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</si>
  <si>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</si>
  <si>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</si>
  <si>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</si>
  <si>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</si>
  <si>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</si>
  <si>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</si>
  <si>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</si>
  <si>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</si>
  <si>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</si>
  <si>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</si>
  <si>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</si>
  <si>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</si>
  <si>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</si>
  <si>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</si>
  <si>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</si>
  <si>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</si>
  <si>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</si>
  <si>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</si>
  <si>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</si>
  <si>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</si>
  <si>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</si>
  <si>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</si>
  <si>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</si>
  <si>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</si>
  <si>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</si>
  <si>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</si>
  <si>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</si>
  <si>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</si>
  <si>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</si>
  <si>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</si>
  <si>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</si>
  <si>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</si>
  <si>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</si>
  <si>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</si>
  <si>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</si>
  <si>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</si>
  <si>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</si>
  <si>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</si>
  <si>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</si>
  <si>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</si>
  <si>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</si>
  <si>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</si>
  <si>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</si>
  <si>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</si>
  <si>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</si>
  <si>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</si>
  <si>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</si>
  <si>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</si>
  <si>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</si>
  <si>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</si>
  <si>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</si>
  <si>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</si>
  <si>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</si>
  <si>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</si>
  <si>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</si>
  <si>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</si>
  <si>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</si>
  <si>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</si>
  <si>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</si>
  <si>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</si>
  <si>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</si>
  <si>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</si>
  <si>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</si>
  <si>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</si>
  <si>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</si>
  <si>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</si>
  <si>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</si>
  <si>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</si>
  <si>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</si>
  <si>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</si>
  <si>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</si>
  <si>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</si>
  <si>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</si>
  <si>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</si>
  <si>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</si>
  <si>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</si>
  <si>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</si>
  <si>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</si>
  <si>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</si>
  <si>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</si>
  <si>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</si>
  <si>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</si>
  <si>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</si>
  <si>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</si>
  <si>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</si>
  <si>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</si>
  <si>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</si>
  <si>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</si>
  <si>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</si>
  <si>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</si>
  <si>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</si>
  <si>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</si>
  <si>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</si>
  <si>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</si>
  <si>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</si>
  <si>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</si>
  <si>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</si>
  <si>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</si>
  <si>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</si>
  <si>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</si>
  <si>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</si>
  <si>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</si>
  <si>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</si>
  <si>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</si>
  <si>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</si>
  <si>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</si>
  <si>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</si>
  <si>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</si>
  <si>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</si>
  <si>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</si>
  <si>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</si>
  <si>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</si>
  <si>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</si>
  <si>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</si>
  <si>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</si>
  <si>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</si>
  <si>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</si>
  <si>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</si>
  <si>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</si>
  <si>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</si>
  <si>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</si>
  <si>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</si>
  <si>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</si>
  <si>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</si>
  <si>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</si>
  <si>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</si>
  <si>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</si>
  <si>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</si>
  <si>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</si>
  <si>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</si>
  <si>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</si>
  <si>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</si>
  <si>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</si>
  <si>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</si>
  <si>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</si>
  <si>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</si>
  <si>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</si>
  <si>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</si>
  <si>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</si>
  <si>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</si>
  <si>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</si>
  <si>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</si>
  <si>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</si>
  <si>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</si>
  <si>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</si>
  <si>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</si>
  <si>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</si>
  <si>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</si>
  <si>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</si>
  <si>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</si>
  <si>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</si>
  <si>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</si>
  <si>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</si>
  <si>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</si>
  <si>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</si>
  <si>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</si>
  <si>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</si>
  <si>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</si>
  <si>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</si>
  <si>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</si>
  <si>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</si>
  <si>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</si>
  <si>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</si>
  <si>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</si>
  <si>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</si>
  <si>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</si>
  <si>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</si>
  <si>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</si>
  <si>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</si>
  <si>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</si>
  <si>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</si>
  <si>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</si>
  <si>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</si>
  <si>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</si>
  <si>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</si>
  <si>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</si>
  <si>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</si>
  <si>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</si>
  <si>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</si>
  <si>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</si>
  <si>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</si>
  <si>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</si>
  <si>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</si>
  <si>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</si>
  <si>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</si>
  <si>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</si>
  <si>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</si>
  <si>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</si>
  <si>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</si>
  <si>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</si>
  <si>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</si>
  <si>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</si>
  <si>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</si>
  <si>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</si>
  <si>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</si>
  <si>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</si>
  <si>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</si>
  <si>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</si>
  <si>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</si>
  <si>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</si>
  <si>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</si>
  <si>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</si>
  <si>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</si>
  <si>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</si>
  <si>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</si>
  <si>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</si>
  <si>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</si>
  <si>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</si>
  <si>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</si>
  <si>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</si>
  <si>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</si>
  <si>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</si>
  <si>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</si>
  <si>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</si>
  <si>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</si>
  <si>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</si>
  <si>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</si>
  <si>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</si>
  <si>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</si>
  <si>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</si>
  <si>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</si>
  <si>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</si>
  <si>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</si>
  <si>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</si>
  <si>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</si>
  <si>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</si>
  <si>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</si>
  <si>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</si>
  <si>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</si>
  <si>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</si>
  <si>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</si>
  <si>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</si>
  <si>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</si>
  <si>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</si>
  <si>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</si>
  <si>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</si>
  <si>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</si>
  <si>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</si>
  <si>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</si>
  <si>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</si>
  <si>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</si>
  <si>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</si>
  <si>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</si>
  <si>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</si>
  <si>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</si>
  <si>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</si>
  <si>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</si>
  <si>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</si>
  <si>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</si>
  <si>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</si>
  <si>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</si>
  <si>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</si>
  <si>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</si>
  <si>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</si>
  <si>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</si>
  <si>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</si>
  <si>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</si>
  <si>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</si>
  <si>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</si>
  <si>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</si>
  <si>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</si>
  <si>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</si>
  <si>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</si>
  <si>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</si>
  <si>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</si>
  <si>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</si>
  <si>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</si>
  <si>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</si>
  <si>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</si>
  <si>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</si>
  <si>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</si>
  <si>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</si>
  <si>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</si>
  <si>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</si>
  <si>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</si>
  <si>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</si>
  <si>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</si>
  <si>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</si>
  <si>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</si>
  <si>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</si>
  <si>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</si>
  <si>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</si>
  <si>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</si>
  <si>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</si>
  <si>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</si>
  <si>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</si>
  <si>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</si>
  <si>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</si>
  <si>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</si>
  <si>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</si>
  <si>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</si>
  <si>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</si>
  <si>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</si>
  <si>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</si>
  <si>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</si>
  <si>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</si>
  <si>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</si>
  <si>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</si>
  <si>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</si>
  <si>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</si>
  <si>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</si>
  <si>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</si>
  <si>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</si>
  <si>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</si>
  <si>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</si>
  <si>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</si>
  <si>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</si>
  <si>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</si>
  <si>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</si>
  <si>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</si>
  <si>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</si>
  <si>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</si>
  <si>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</si>
  <si>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</si>
  <si>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</si>
  <si>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</si>
  <si>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</si>
  <si>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</si>
  <si>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</si>
  <si>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</si>
  <si>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</si>
  <si>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</si>
  <si>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</si>
  <si>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</si>
  <si>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</si>
  <si>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</si>
  <si>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</si>
  <si>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</si>
  <si>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</si>
  <si>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</si>
  <si>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</si>
  <si>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</si>
  <si>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</si>
  <si>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</si>
  <si>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</si>
  <si>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</si>
  <si>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</si>
  <si>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</si>
  <si>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</si>
  <si>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</si>
  <si>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</si>
  <si>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</si>
  <si>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</si>
  <si>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</si>
  <si>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</si>
  <si>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</si>
  <si>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</si>
  <si>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</si>
  <si>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</si>
  <si>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</si>
  <si>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</si>
  <si>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</si>
  <si>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</si>
  <si>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</si>
  <si>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</si>
  <si>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</si>
  <si>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</si>
  <si>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</si>
  <si>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</si>
  <si>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</si>
  <si>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</si>
  <si>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</si>
  <si>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</si>
  <si>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</si>
  <si>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</si>
  <si>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</si>
  <si>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</si>
  <si>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</si>
  <si>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</si>
  <si>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</si>
  <si>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</si>
  <si>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</si>
  <si>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</si>
  <si>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</si>
  <si>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</si>
  <si>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</si>
  <si>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</si>
  <si>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</si>
  <si>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</si>
  <si>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</si>
  <si>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</si>
  <si>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</si>
  <si>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</si>
  <si>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</si>
  <si>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</si>
  <si>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</si>
  <si>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</si>
  <si>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</si>
  <si>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</si>
  <si>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</si>
  <si>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</si>
  <si>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</si>
  <si>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</si>
  <si>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</si>
  <si>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</si>
  <si>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</si>
  <si>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</si>
  <si>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</si>
  <si>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</si>
  <si>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</si>
  <si>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</si>
  <si>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</si>
  <si>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</si>
  <si>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</si>
  <si>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</si>
  <si>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</si>
  <si>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</si>
  <si>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</si>
  <si>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</si>
  <si>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</si>
  <si>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</si>
  <si>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</si>
  <si>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</si>
  <si>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</si>
  <si>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</si>
  <si>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</si>
  <si>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</si>
  <si>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</si>
  <si>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</si>
  <si>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</si>
  <si>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</si>
  <si>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</si>
  <si>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</si>
  <si>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</si>
  <si>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</si>
  <si>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</si>
  <si>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</si>
  <si>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</si>
  <si>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</si>
  <si>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</si>
  <si>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</si>
  <si>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</si>
  <si>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</si>
  <si>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</si>
  <si>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</si>
  <si>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</si>
  <si>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</si>
  <si>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</si>
  <si>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</si>
  <si>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</si>
  <si>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</si>
  <si>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</si>
  <si>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</si>
  <si>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</si>
  <si>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</si>
  <si>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</si>
  <si>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</si>
  <si>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</si>
  <si>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</si>
  <si>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</si>
  <si>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</si>
  <si>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</si>
  <si>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</si>
  <si>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</si>
  <si>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</si>
  <si>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</si>
  <si>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</si>
  <si>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</si>
  <si>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</si>
  <si>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</si>
  <si>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</si>
  <si>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</si>
  <si>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</si>
  <si>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</si>
  <si>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</si>
  <si>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</si>
  <si>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</si>
  <si>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</si>
  <si>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</si>
  <si>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</si>
  <si>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</si>
  <si>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</si>
  <si>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</si>
  <si>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</si>
  <si>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</si>
  <si>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</si>
  <si>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</si>
  <si>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</si>
  <si>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</si>
  <si>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</si>
  <si>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</si>
  <si>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</si>
  <si>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</si>
  <si>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</si>
  <si>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</si>
  <si>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</si>
  <si>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</si>
  <si>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</si>
  <si>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</si>
  <si>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</si>
  <si>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</si>
  <si>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</si>
  <si>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</si>
  <si>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</si>
  <si>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</si>
  <si>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</si>
  <si>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</si>
  <si>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</si>
  <si>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</si>
  <si>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</si>
  <si>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</si>
  <si>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</si>
  <si>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</si>
  <si>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</si>
  <si>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</si>
  <si>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</si>
  <si>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</si>
  <si>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</si>
  <si>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</si>
  <si>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</si>
  <si>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</si>
  <si>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</si>
  <si>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</si>
  <si>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</si>
  <si>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</si>
  <si>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</si>
  <si>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</si>
  <si>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</si>
  <si>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</si>
  <si>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</si>
  <si>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</si>
  <si>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</si>
  <si>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</si>
  <si>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</si>
  <si>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</si>
  <si>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</si>
  <si>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</si>
  <si>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</si>
  <si>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</si>
  <si>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</si>
  <si>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</si>
  <si>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</si>
  <si>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</si>
  <si>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</si>
  <si>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</si>
  <si>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</si>
  <si>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</si>
  <si>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</si>
  <si>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</si>
  <si>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</si>
  <si>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</si>
  <si>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</si>
  <si>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</si>
  <si>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</si>
  <si>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</si>
  <si>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</si>
  <si>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</si>
  <si>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</si>
  <si>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</si>
  <si>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</si>
  <si>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</si>
  <si>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</si>
  <si>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</si>
  <si>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</si>
  <si>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</si>
  <si>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</si>
  <si>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</si>
  <si>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</si>
  <si>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</si>
  <si>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</si>
  <si>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</si>
  <si>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</si>
  <si>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</si>
  <si>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</si>
  <si>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</si>
  <si>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</si>
  <si>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</si>
  <si>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</si>
  <si>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</si>
  <si>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</si>
  <si>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</si>
  <si>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</si>
  <si>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</si>
  <si>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</si>
  <si>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</si>
  <si>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</si>
  <si>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</si>
  <si>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</si>
  <si>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</si>
  <si>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</si>
  <si>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</si>
  <si>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</si>
  <si>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</si>
  <si>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</si>
  <si>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</si>
  <si>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</si>
  <si>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</si>
  <si>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</si>
  <si>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</si>
  <si>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</si>
  <si>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</si>
  <si>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</si>
  <si>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</si>
  <si>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</si>
  <si>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</si>
  <si>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</si>
  <si>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</si>
  <si>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</si>
  <si>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</si>
  <si>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</si>
  <si>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</si>
  <si>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</si>
  <si>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</si>
  <si>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</si>
  <si>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</si>
  <si>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</si>
  <si>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</si>
  <si>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</si>
  <si>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</si>
  <si>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</si>
  <si>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</si>
  <si>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</si>
  <si>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</si>
  <si>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</si>
  <si>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</si>
  <si>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</si>
  <si>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</si>
  <si>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</si>
  <si>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</si>
  <si>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</si>
  <si>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</si>
  <si>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</si>
  <si>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</si>
  <si>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</si>
  <si>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</si>
  <si>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</si>
  <si>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</si>
  <si>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</si>
  <si>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</si>
  <si>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</si>
  <si>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</si>
  <si>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</si>
  <si>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</si>
  <si>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</si>
  <si>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</si>
  <si>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</si>
  <si>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</si>
  <si>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</si>
  <si>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</si>
  <si>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</si>
  <si>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</si>
  <si>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</si>
  <si>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</si>
  <si>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</si>
  <si>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</si>
  <si>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</si>
  <si>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</si>
  <si>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</si>
  <si>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</si>
  <si>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</si>
  <si>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</si>
  <si>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</si>
  <si>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</si>
  <si>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</si>
  <si>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</si>
  <si>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</si>
  <si>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</si>
  <si>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</si>
  <si>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</si>
  <si>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</si>
  <si>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</si>
  <si>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</si>
  <si>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</si>
  <si>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</si>
  <si>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</si>
  <si>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</si>
  <si>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</si>
  <si>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</si>
  <si>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</si>
  <si>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</si>
  <si>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</si>
  <si>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</si>
  <si>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</si>
  <si>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</si>
  <si>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</si>
  <si>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</si>
  <si>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</si>
  <si>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</si>
  <si>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</si>
  <si>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</si>
  <si>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</si>
  <si>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</si>
  <si>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</si>
  <si>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</si>
  <si>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</si>
  <si>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</si>
  <si>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</si>
  <si>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</si>
  <si>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</si>
  <si>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</si>
  <si>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</si>
  <si>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</si>
  <si>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</si>
  <si>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</si>
  <si>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</si>
  <si>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</si>
  <si>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</si>
  <si>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</si>
  <si>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</si>
  <si>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</si>
  <si>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</si>
  <si>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</si>
  <si>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</si>
  <si>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</si>
  <si>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</si>
  <si>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</si>
  <si>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</si>
  <si>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</si>
  <si>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</si>
  <si>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</si>
  <si>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</si>
  <si>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</si>
  <si>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</si>
  <si>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</si>
  <si>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</si>
  <si>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</si>
  <si>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</si>
  <si>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</si>
  <si>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</si>
  <si>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</si>
  <si>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</si>
  <si>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</si>
  <si>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</si>
  <si>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</si>
  <si>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</si>
  <si>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</si>
  <si>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</si>
  <si>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</si>
  <si>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</si>
  <si>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</si>
  <si>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</si>
  <si>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</si>
  <si>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</si>
  <si>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</si>
  <si>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</si>
  <si>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</si>
  <si>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</si>
  <si>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</si>
  <si>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</si>
  <si>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</si>
  <si>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</si>
  <si>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</si>
  <si>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</si>
  <si>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</si>
  <si>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</si>
  <si>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</si>
  <si>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</si>
  <si>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</si>
  <si>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</si>
  <si>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</si>
  <si>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</si>
  <si>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</si>
  <si>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</si>
  <si>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</si>
  <si>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</si>
  <si>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</si>
  <si>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</si>
  <si>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</si>
  <si>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</si>
  <si>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</si>
  <si>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</si>
  <si>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</si>
  <si>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</si>
  <si>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</si>
  <si>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</si>
  <si>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</si>
  <si>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</si>
  <si>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</si>
  <si>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</si>
  <si>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</si>
  <si>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</si>
  <si>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</si>
  <si>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</si>
  <si>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</si>
  <si>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</si>
  <si>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</si>
  <si>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</si>
  <si>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</si>
  <si>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</si>
  <si>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</si>
  <si>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</si>
  <si>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</si>
  <si>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</si>
  <si>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</si>
  <si>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</si>
  <si>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</si>
  <si>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</si>
  <si>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</si>
  <si>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</si>
  <si>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</si>
  <si>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</si>
  <si>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</si>
  <si>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</si>
  <si>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</si>
  <si>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</si>
  <si>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</si>
  <si>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</si>
  <si>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</si>
  <si>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</si>
  <si>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</si>
  <si>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</si>
  <si>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</si>
  <si>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</si>
  <si>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</si>
  <si>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</si>
  <si>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</si>
  <si>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</si>
  <si>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</si>
  <si>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</si>
  <si>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</si>
  <si>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</si>
  <si>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</si>
  <si>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</si>
  <si>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</si>
  <si>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</si>
  <si>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</si>
  <si>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</si>
  <si>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</si>
  <si>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</si>
  <si>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</si>
  <si>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</si>
  <si>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</si>
  <si>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</si>
  <si>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</si>
  <si>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</si>
  <si>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</si>
  <si>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</si>
  <si>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</si>
  <si>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</si>
  <si>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</si>
  <si>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</si>
  <si>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</si>
  <si>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</si>
  <si>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</si>
  <si>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</si>
  <si>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</si>
  <si>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</si>
  <si>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</si>
  <si>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</si>
  <si>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</si>
  <si>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</si>
  <si>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</si>
  <si>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</si>
  <si>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</si>
  <si>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</si>
  <si>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</si>
  <si>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</si>
  <si>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</si>
  <si>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</si>
  <si>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</si>
  <si>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</si>
  <si>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</si>
  <si>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</si>
  <si>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</si>
  <si>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</si>
  <si>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</si>
  <si>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</si>
  <si>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</si>
  <si>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</si>
  <si>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</si>
  <si>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</si>
  <si>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</si>
  <si>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</si>
  <si>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</si>
  <si>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</si>
  <si>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</si>
  <si>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</si>
  <si>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</si>
  <si>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</si>
  <si>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</si>
  <si>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</si>
  <si>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</si>
  <si>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</si>
  <si>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</si>
  <si>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</si>
  <si>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</si>
  <si>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</si>
  <si>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</si>
  <si>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</si>
  <si>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</si>
  <si>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</si>
  <si>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</si>
  <si>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</si>
  <si>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</si>
  <si>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</si>
  <si>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</si>
  <si>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</si>
  <si>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</si>
  <si>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</si>
  <si>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</si>
  <si>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</si>
  <si>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</si>
  <si>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</si>
  <si>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</si>
  <si>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</si>
  <si>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</si>
  <si>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</si>
  <si>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</si>
  <si>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</si>
  <si>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</si>
  <si>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</si>
  <si>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</si>
  <si>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</si>
  <si>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</si>
  <si>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</si>
  <si>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</si>
  <si>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</si>
  <si>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</si>
  <si>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</si>
  <si>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</si>
  <si>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</si>
  <si>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</si>
  <si>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</si>
  <si>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</si>
  <si>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</si>
  <si>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</si>
  <si>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</si>
  <si>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</si>
  <si>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</si>
  <si>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</si>
  <si>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</si>
  <si>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</si>
  <si>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</si>
  <si>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</si>
  <si>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</si>
  <si>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</si>
  <si>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</si>
  <si>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</si>
  <si>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</si>
  <si>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</si>
  <si>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</si>
  <si>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</si>
  <si>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</si>
  <si>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</si>
  <si>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</si>
  <si>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</si>
  <si>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</si>
  <si>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</si>
  <si>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</si>
  <si>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</si>
  <si>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</si>
  <si>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</si>
  <si>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</si>
  <si>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</si>
  <si>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</si>
  <si>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</si>
  <si>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</si>
  <si>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</si>
  <si>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</si>
  <si>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</si>
  <si>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</si>
  <si>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</si>
  <si>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</si>
  <si>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</si>
  <si>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</si>
  <si>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</si>
  <si>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</si>
  <si>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</si>
  <si>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</si>
  <si>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</si>
  <si>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</si>
  <si>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</si>
  <si>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</si>
  <si>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</si>
  <si>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</si>
  <si>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</si>
  <si>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</si>
  <si>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</si>
  <si>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</si>
  <si>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</si>
  <si>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</si>
  <si>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</si>
  <si>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</si>
  <si>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</si>
  <si>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</si>
  <si>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</si>
  <si>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</si>
  <si>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</si>
  <si>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</si>
  <si>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</si>
  <si>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</si>
  <si>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</si>
  <si>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</si>
  <si>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</si>
  <si>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</si>
  <si>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</si>
  <si>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</si>
  <si>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</si>
  <si>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</si>
  <si>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</si>
  <si>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</si>
  <si>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</si>
  <si>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</si>
  <si>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</si>
  <si>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</si>
  <si>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</si>
  <si>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</si>
  <si>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</si>
  <si>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</si>
  <si>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</si>
  <si>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</si>
  <si>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</si>
  <si>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</si>
  <si>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</si>
  <si>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</si>
  <si>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</si>
  <si>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</si>
  <si>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</si>
  <si>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</si>
  <si>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</si>
  <si>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</si>
  <si>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</si>
  <si>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</si>
  <si>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</si>
  <si>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</si>
  <si>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</si>
  <si>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</si>
  <si>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</si>
  <si>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</si>
  <si>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</si>
  <si>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</si>
  <si>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</si>
  <si>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</si>
  <si>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</si>
  <si>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</si>
  <si>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</si>
  <si>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</si>
  <si>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</si>
  <si>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</si>
  <si>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</si>
  <si>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</si>
  <si>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</si>
  <si>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</si>
  <si>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</si>
  <si>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</si>
  <si>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</si>
  <si>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</si>
  <si>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</si>
  <si>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</si>
  <si>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</si>
  <si>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</si>
  <si>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</si>
  <si>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</si>
  <si>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</si>
  <si>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</si>
  <si>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</si>
  <si>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</si>
  <si>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</si>
  <si>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</si>
  <si>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</si>
  <si>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</si>
  <si>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</si>
  <si>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</si>
  <si>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</si>
  <si>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</si>
  <si>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</si>
  <si>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</si>
  <si>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</si>
  <si>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</si>
  <si>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</si>
  <si>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</si>
  <si>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</si>
  <si>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</si>
  <si>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</si>
  <si>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</si>
  <si>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</si>
  <si>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</si>
  <si>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</si>
  <si>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</si>
  <si>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</si>
  <si>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</si>
  <si>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</si>
  <si>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</si>
  <si>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</si>
  <si>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</si>
  <si>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</si>
  <si>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</si>
  <si>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</si>
  <si>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</si>
  <si>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</si>
  <si>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</si>
  <si>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</si>
  <si>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</si>
  <si>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</si>
  <si>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</si>
  <si>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</si>
  <si>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</si>
  <si>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</si>
  <si>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</si>
  <si>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</si>
  <si>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</si>
  <si>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</si>
  <si>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</si>
  <si>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</si>
  <si>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</si>
  <si>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</si>
  <si>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</si>
  <si>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</si>
  <si>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</si>
  <si>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</si>
  <si>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</si>
  <si>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</si>
  <si>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</si>
  <si>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</si>
  <si>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</si>
  <si>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</si>
  <si>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</si>
  <si>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</si>
  <si>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</si>
  <si>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</si>
  <si>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</si>
  <si>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</si>
  <si>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</si>
  <si>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</si>
  <si>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</si>
  <si>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</si>
  <si>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</si>
  <si>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</si>
  <si>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</si>
  <si>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</si>
  <si>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</si>
  <si>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</si>
  <si>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</si>
  <si>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</si>
  <si>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</si>
  <si>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</si>
  <si>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</si>
  <si>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</si>
  <si>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</si>
  <si>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</si>
  <si>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</si>
  <si>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</si>
  <si>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</si>
  <si>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</si>
  <si>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</si>
  <si>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</si>
  <si>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</si>
  <si>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</si>
  <si>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</si>
  <si>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</si>
  <si>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</si>
  <si>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</si>
  <si>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</si>
  <si>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</si>
  <si>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</si>
  <si>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</si>
  <si>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</si>
  <si>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</si>
  <si>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</si>
  <si>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</si>
  <si>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</si>
  <si>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</si>
  <si>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</si>
  <si>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</si>
  <si>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</si>
  <si>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</si>
  <si>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</si>
  <si>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</si>
  <si>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</si>
  <si>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</si>
  <si>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</si>
  <si>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</si>
  <si>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</si>
  <si>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</si>
  <si>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</si>
  <si>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</si>
  <si>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</si>
  <si>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</si>
  <si>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</si>
  <si>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</si>
  <si>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</si>
  <si>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</si>
  <si>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</si>
  <si>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</si>
  <si>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</si>
  <si>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</si>
  <si>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</si>
  <si>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</si>
  <si>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</si>
  <si>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</si>
  <si>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</si>
  <si>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</si>
  <si>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</si>
  <si>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</si>
  <si>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</si>
  <si>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</si>
  <si>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</si>
  <si>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</si>
  <si>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</si>
  <si>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</si>
  <si>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</si>
  <si>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</si>
  <si>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</si>
  <si>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</si>
  <si>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</si>
  <si>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</si>
  <si>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</si>
  <si>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</si>
  <si>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</si>
  <si>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</si>
  <si>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</si>
  <si>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</si>
  <si>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</si>
  <si>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</si>
  <si>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</si>
  <si>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</si>
  <si>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</si>
  <si>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</si>
  <si>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</si>
  <si>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</si>
  <si>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</si>
  <si>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</si>
  <si>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</si>
  <si>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</si>
  <si>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</si>
  <si>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</si>
  <si>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</si>
  <si>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</si>
  <si>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</si>
  <si>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</si>
  <si>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</si>
  <si>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</si>
  <si>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</si>
  <si>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</si>
  <si>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</si>
  <si>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</si>
  <si>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</si>
  <si>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</si>
  <si>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</si>
  <si>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</si>
  <si>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</si>
  <si>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</si>
  <si>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</si>
  <si>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</si>
  <si>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</si>
  <si>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</si>
  <si>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</si>
  <si>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</si>
  <si>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</si>
  <si>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</si>
  <si>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</si>
  <si>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</si>
  <si>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</si>
  <si>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</si>
  <si>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</si>
  <si>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</si>
  <si>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</si>
  <si>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</si>
  <si>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</si>
  <si>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</si>
  <si>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</si>
  <si>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</si>
  <si>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</si>
  <si>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</si>
  <si>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</si>
  <si>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</si>
  <si>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</si>
  <si>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</si>
  <si>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</si>
  <si>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</si>
  <si>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</si>
  <si>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</si>
  <si>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</si>
  <si>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</si>
  <si>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</si>
  <si>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</si>
  <si>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</si>
  <si>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</si>
  <si>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</si>
  <si>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</si>
  <si>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</si>
  <si>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</si>
  <si>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</si>
  <si>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</si>
  <si>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</si>
  <si>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</si>
  <si>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</si>
  <si>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</si>
  <si>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</si>
  <si>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</si>
  <si>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</si>
  <si>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</si>
  <si>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</si>
  <si>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</si>
  <si>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</si>
  <si>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</si>
  <si>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</si>
  <si>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</si>
  <si>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</si>
  <si>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</si>
  <si>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</si>
  <si>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</si>
  <si>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</si>
  <si>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</si>
  <si>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</si>
  <si>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</si>
  <si>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</si>
  <si>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</si>
  <si>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</si>
  <si>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</si>
  <si>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</si>
  <si>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</si>
  <si>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</si>
  <si>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</si>
  <si>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</si>
  <si>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</si>
  <si>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</si>
  <si>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</si>
  <si>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</si>
  <si>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</si>
  <si>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</si>
  <si>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</si>
  <si>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</si>
  <si>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</si>
  <si>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</si>
  <si>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</si>
  <si>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</si>
  <si>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</si>
  <si>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</si>
  <si>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</si>
  <si>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</si>
  <si>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</si>
  <si>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</si>
  <si>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</si>
  <si>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</si>
  <si>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</si>
  <si>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</si>
  <si>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</si>
  <si>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</si>
  <si>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</si>
  <si>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</si>
  <si>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</si>
  <si>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</si>
  <si>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</si>
  <si>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</si>
  <si>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</si>
  <si>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</si>
  <si>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</si>
  <si>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</si>
  <si>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</si>
  <si>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</si>
  <si>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</si>
  <si>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</si>
  <si>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</si>
  <si>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</si>
  <si>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</si>
  <si>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</si>
  <si>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</si>
  <si>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</si>
  <si>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</si>
  <si>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</si>
  <si>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</si>
  <si>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</si>
  <si>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</si>
  <si>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</si>
  <si>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</si>
  <si>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</si>
  <si>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</si>
  <si>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</si>
  <si>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</si>
  <si>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</si>
  <si>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</si>
  <si>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</si>
  <si>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</si>
  <si>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</si>
  <si>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</si>
  <si>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</si>
  <si>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</si>
  <si>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</si>
  <si>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</si>
  <si>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</si>
  <si>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</si>
  <si>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</si>
  <si>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</si>
  <si>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</si>
  <si>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</si>
  <si>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</si>
  <si>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</si>
  <si>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</si>
  <si>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</si>
  <si>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</si>
  <si>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</si>
  <si>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</si>
  <si>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</si>
  <si>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</si>
  <si>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</si>
  <si>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</si>
  <si>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</si>
  <si>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</si>
  <si>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</si>
  <si>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</si>
  <si>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</si>
  <si>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</si>
  <si>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</si>
  <si>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</si>
  <si>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</si>
  <si>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</si>
  <si>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</si>
  <si>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</si>
  <si>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</si>
  <si>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</si>
  <si>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</si>
  <si>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</si>
  <si>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</si>
  <si>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</si>
  <si>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</si>
  <si>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</si>
  <si>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</si>
  <si>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</si>
  <si>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</si>
  <si>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</si>
  <si>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</si>
  <si>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</si>
  <si>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</si>
  <si>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</si>
  <si>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</si>
  <si>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</si>
  <si>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</si>
  <si>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</si>
  <si>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</si>
  <si>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</si>
  <si>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</si>
  <si>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</si>
  <si>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</si>
  <si>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</si>
  <si>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</si>
  <si>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</si>
  <si>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</si>
  <si>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</si>
  <si>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</si>
  <si>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</si>
  <si>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</si>
  <si>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</si>
  <si>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</si>
  <si>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</si>
  <si>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</si>
  <si>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</si>
  <si>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</si>
  <si>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</si>
  <si>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</si>
  <si>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</si>
  <si>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</si>
  <si>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</si>
  <si>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</si>
  <si>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</si>
  <si>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</si>
  <si>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</si>
  <si>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</si>
  <si>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</si>
  <si>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</si>
  <si>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</si>
  <si>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</si>
  <si>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</si>
  <si>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</si>
  <si>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</si>
  <si>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</si>
  <si>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</si>
  <si>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</si>
  <si>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</si>
  <si>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</si>
  <si>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</si>
  <si>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</si>
  <si>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</si>
  <si>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</si>
  <si>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</si>
  <si>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</si>
  <si>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</si>
  <si>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</si>
  <si>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</si>
  <si>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</si>
  <si>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</si>
  <si>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</si>
  <si>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</si>
  <si>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</si>
  <si>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</si>
  <si>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</si>
  <si>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</si>
  <si>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</si>
  <si>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</si>
  <si>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</si>
  <si>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</si>
  <si>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</si>
  <si>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</si>
  <si>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</si>
  <si>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</si>
  <si>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</si>
  <si>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</si>
  <si>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</si>
  <si>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</si>
  <si>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</si>
  <si>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</si>
  <si>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</si>
  <si>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</si>
  <si>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</si>
  <si>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</si>
  <si>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</si>
  <si>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</si>
  <si>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</si>
  <si>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</si>
  <si>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</si>
  <si>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</si>
  <si>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</si>
  <si>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</si>
  <si>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</si>
  <si>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</si>
  <si>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</si>
  <si>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</si>
  <si>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</si>
  <si>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</si>
  <si>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</si>
  <si>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</si>
  <si>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</si>
  <si>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</si>
  <si>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</si>
  <si>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</si>
  <si>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</si>
  <si>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</si>
  <si>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</si>
  <si>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</si>
  <si>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</si>
  <si>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</si>
  <si>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</si>
  <si>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</si>
  <si>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</si>
  <si>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</si>
  <si>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</si>
  <si>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</si>
  <si>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</si>
  <si>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</si>
  <si>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</si>
  <si>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</si>
  <si>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</si>
  <si>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</si>
  <si>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</si>
  <si>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</si>
  <si>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</si>
  <si>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</si>
  <si>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</si>
  <si>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</si>
  <si>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</si>
  <si>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</si>
  <si>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</si>
  <si>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</si>
  <si>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</si>
  <si>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</si>
  <si>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</si>
  <si>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</si>
  <si>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</si>
  <si>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</si>
  <si>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</si>
  <si>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</si>
  <si>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</si>
  <si>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</si>
  <si>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</si>
  <si>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</si>
  <si>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</si>
  <si>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</si>
  <si>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</si>
  <si>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</si>
  <si>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</si>
  <si>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</si>
  <si>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</si>
  <si>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</si>
  <si>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</si>
  <si>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</si>
  <si>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</si>
  <si>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</si>
  <si>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</si>
  <si>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</si>
  <si>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</si>
  <si>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</si>
  <si>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</si>
  <si>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</si>
  <si>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</si>
  <si>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</si>
  <si>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</si>
  <si>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</si>
  <si>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</si>
  <si>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</si>
  <si>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</si>
  <si>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</si>
  <si>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</si>
  <si>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</si>
  <si>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</si>
  <si>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</si>
  <si>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</si>
  <si>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</si>
  <si>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</si>
  <si>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</si>
  <si>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</si>
  <si>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</si>
  <si>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</si>
  <si>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</si>
  <si>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</si>
  <si>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</si>
  <si>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</si>
  <si>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</si>
  <si>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</si>
  <si>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</si>
  <si>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</si>
  <si>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</si>
  <si>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</si>
  <si>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</si>
  <si>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</si>
  <si>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</si>
  <si>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</si>
  <si>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</si>
  <si>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</si>
  <si>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</si>
  <si>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</si>
  <si>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</si>
  <si>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</si>
  <si>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</si>
  <si>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</si>
  <si>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</si>
  <si>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</si>
  <si>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</si>
  <si>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</si>
  <si>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</si>
  <si>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</si>
  <si>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</si>
  <si>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</si>
  <si>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</si>
  <si>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</si>
  <si>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</si>
  <si>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</si>
  <si>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</si>
  <si>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</si>
  <si>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</si>
  <si>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</si>
  <si>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</si>
  <si>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</si>
  <si>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</si>
  <si>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</si>
  <si>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</si>
  <si>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</si>
  <si>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</si>
  <si>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</si>
  <si>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</si>
  <si>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</si>
  <si>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</si>
  <si>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</si>
  <si>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</si>
  <si>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</si>
  <si>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</si>
  <si>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</si>
  <si>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</si>
  <si>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</si>
  <si>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</si>
  <si>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</si>
  <si>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</si>
  <si>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</si>
  <si>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</si>
  <si>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</si>
  <si>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</si>
  <si>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</si>
  <si>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</si>
  <si>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</si>
  <si>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</si>
  <si>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</si>
  <si>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</si>
  <si>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</si>
  <si>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</si>
  <si>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</si>
  <si>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</si>
  <si>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</si>
  <si>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</si>
  <si>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</si>
  <si>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</si>
  <si>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</si>
  <si>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</si>
  <si>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</si>
  <si>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</si>
  <si>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</si>
  <si>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</si>
  <si>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</si>
  <si>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</si>
  <si>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</si>
  <si>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</si>
  <si>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</si>
  <si>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</si>
  <si>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</si>
  <si>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</si>
  <si>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</si>
  <si>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</si>
  <si>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</si>
  <si>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</si>
  <si>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</si>
  <si>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</si>
  <si>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</si>
  <si>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</si>
  <si>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</si>
  <si>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</si>
  <si>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</si>
  <si>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</si>
  <si>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</si>
  <si>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</si>
  <si>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</si>
  <si>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</si>
  <si>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</si>
  <si>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</si>
  <si>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</si>
  <si>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</si>
  <si>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</si>
  <si>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</si>
  <si>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</si>
  <si>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</si>
  <si>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</si>
  <si>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</si>
  <si>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</si>
  <si>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</si>
  <si>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</si>
  <si>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</si>
  <si>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</si>
  <si>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</si>
  <si>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</si>
  <si>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</si>
  <si>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</si>
  <si>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</si>
  <si>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</si>
  <si>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</si>
  <si>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</si>
  <si>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</si>
  <si>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</si>
  <si>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</si>
  <si>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</si>
  <si>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</si>
  <si>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</si>
  <si>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</si>
  <si>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</si>
  <si>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</si>
  <si>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</si>
  <si>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</si>
  <si>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</si>
  <si>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</si>
  <si>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</si>
  <si>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</si>
  <si>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</si>
  <si>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</si>
  <si>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</si>
  <si>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</si>
  <si>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</si>
  <si>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</si>
  <si>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</si>
  <si>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</si>
  <si>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</si>
  <si>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</si>
  <si>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</si>
  <si>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</si>
  <si>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</si>
  <si>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</si>
  <si>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</si>
  <si>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</si>
  <si>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</si>
  <si>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</si>
  <si>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</si>
  <si>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</si>
  <si>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</si>
  <si>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</si>
  <si>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</si>
  <si>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</si>
  <si>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</si>
  <si>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</si>
  <si>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</si>
  <si>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</si>
  <si>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</si>
  <si>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</si>
  <si>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</si>
  <si>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</si>
  <si>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</si>
  <si>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</si>
  <si>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</si>
  <si>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</si>
  <si>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</si>
  <si>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</si>
  <si>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</si>
  <si>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</si>
  <si>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</si>
  <si>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</si>
  <si>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</si>
  <si>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</si>
  <si>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</si>
  <si>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</si>
  <si>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</si>
  <si>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</si>
  <si>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</si>
  <si>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</si>
  <si>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</si>
  <si>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</si>
  <si>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</si>
  <si>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</si>
  <si>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</si>
  <si>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</si>
  <si>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</si>
  <si>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</si>
  <si>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</si>
  <si>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</si>
  <si>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</si>
  <si>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</si>
  <si>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</si>
  <si>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</si>
  <si>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</si>
  <si>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</si>
  <si>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</si>
  <si>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</si>
  <si>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</si>
  <si>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</si>
  <si>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</si>
  <si>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</si>
  <si>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</si>
  <si>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</si>
  <si>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</si>
  <si>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</si>
  <si>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</si>
  <si>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</si>
  <si>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</si>
  <si>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</si>
  <si>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</si>
  <si>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</si>
  <si>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</si>
  <si>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</si>
  <si>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</si>
  <si>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</si>
  <si>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</si>
  <si>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</si>
  <si>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</si>
  <si>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</si>
  <si>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</si>
  <si>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</si>
  <si>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</si>
  <si>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</si>
  <si>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</si>
  <si>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</si>
  <si>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</si>
  <si>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</si>
  <si>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</si>
  <si>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</si>
  <si>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</si>
  <si>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</si>
  <si>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</si>
  <si>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</si>
  <si>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</si>
  <si>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</si>
  <si>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</si>
  <si>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</si>
  <si>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</si>
  <si>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</si>
  <si>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</si>
  <si>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</si>
  <si>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</si>
  <si>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</si>
  <si>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</si>
  <si>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</si>
  <si>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</si>
  <si>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</si>
  <si>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</si>
  <si>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</si>
  <si>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</si>
  <si>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</si>
  <si>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</si>
  <si>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</si>
  <si>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</si>
  <si>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</si>
  <si>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</si>
  <si>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</si>
  <si>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</si>
  <si>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</si>
  <si>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</si>
  <si>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</si>
  <si>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</si>
  <si>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</si>
  <si>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</si>
  <si>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</si>
  <si>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</si>
  <si>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</si>
  <si>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</si>
  <si>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</si>
  <si>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</si>
  <si>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</si>
  <si>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</si>
  <si>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</si>
  <si>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</si>
  <si>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</si>
  <si>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</si>
  <si>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</si>
  <si>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</si>
  <si>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</si>
  <si>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</si>
  <si>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</si>
  <si>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</si>
  <si>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</si>
  <si>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</si>
  <si>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</si>
  <si>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</si>
  <si>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</si>
  <si>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</si>
  <si>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</si>
  <si>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</si>
  <si>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</si>
  <si>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</si>
  <si>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</si>
  <si>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</si>
  <si>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</si>
  <si>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</si>
  <si>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</si>
  <si>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</si>
  <si>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</si>
  <si>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</si>
  <si>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</si>
  <si>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</si>
  <si>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</si>
  <si>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</si>
  <si>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</si>
  <si>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</si>
  <si>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</si>
  <si>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</si>
  <si>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</si>
  <si>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</si>
  <si>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</si>
  <si>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</si>
  <si>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</si>
  <si>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</si>
  <si>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</si>
  <si>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</si>
  <si>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</si>
  <si>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</si>
  <si>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</si>
  <si>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</si>
  <si>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</si>
  <si>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</si>
  <si>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</si>
  <si>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</si>
  <si>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</si>
  <si>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</si>
  <si>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</si>
  <si>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</si>
  <si>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</si>
  <si>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</si>
  <si>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</si>
  <si>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</si>
  <si>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</si>
  <si>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</si>
  <si>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</si>
  <si>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</si>
  <si>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</si>
  <si>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</si>
  <si>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</si>
  <si>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</si>
  <si>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</si>
  <si>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</si>
  <si>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</si>
  <si>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</si>
  <si>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</si>
  <si>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</si>
  <si>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</si>
  <si>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</si>
  <si>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</si>
  <si>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</si>
  <si>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</si>
  <si>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</si>
  <si>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</si>
  <si>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</si>
  <si>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</si>
  <si>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</si>
  <si>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</si>
  <si>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</si>
  <si>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</si>
  <si>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</si>
  <si>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</si>
  <si>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</si>
  <si>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</si>
  <si>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</si>
  <si>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</si>
  <si>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</si>
  <si>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</si>
  <si>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</si>
  <si>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</si>
  <si>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</si>
  <si>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</si>
  <si>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</si>
  <si>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</si>
  <si>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</si>
  <si>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</si>
  <si>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</si>
  <si>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</si>
  <si>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</si>
  <si>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</si>
  <si>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</si>
  <si>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</si>
  <si>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</si>
  <si>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</si>
  <si>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</si>
  <si>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</si>
  <si>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</si>
  <si>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</si>
  <si>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</si>
  <si>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</si>
  <si>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</si>
  <si>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</si>
  <si>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</si>
  <si>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</si>
  <si>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</si>
  <si>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</si>
  <si>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</si>
  <si>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</si>
  <si>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</si>
  <si>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</si>
  <si>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</si>
  <si>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</si>
  <si>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</si>
  <si>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</si>
  <si>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</si>
  <si>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</si>
  <si>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</si>
  <si>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</si>
  <si>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</si>
  <si>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</si>
  <si>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</si>
  <si>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</si>
  <si>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</si>
  <si>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</si>
  <si>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</si>
  <si>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</si>
  <si>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</si>
  <si>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</si>
  <si>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</si>
  <si>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</si>
  <si>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</si>
  <si>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</si>
  <si>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</si>
  <si>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</si>
  <si>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</si>
  <si>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</si>
  <si>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</si>
  <si>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</si>
  <si>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</si>
  <si>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</si>
  <si>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</si>
  <si>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</si>
  <si>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</si>
  <si>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</si>
  <si>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</si>
  <si>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</si>
  <si>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</si>
  <si>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</si>
  <si>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</si>
  <si>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</si>
  <si>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</si>
  <si>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</si>
  <si>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</si>
  <si>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</si>
  <si>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</si>
  <si>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</si>
  <si>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</si>
  <si>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</si>
  <si>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</si>
  <si>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</si>
  <si>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</si>
  <si>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</si>
  <si>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</si>
  <si>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</si>
  <si>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</si>
  <si>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</si>
  <si>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</si>
  <si>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</si>
  <si>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</si>
  <si>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</si>
  <si>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</si>
  <si>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</si>
  <si>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</si>
  <si>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</si>
  <si>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</si>
  <si>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</si>
  <si>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</si>
  <si>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</si>
  <si>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</si>
  <si>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</si>
  <si>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</si>
  <si>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</si>
  <si>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</si>
  <si>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</si>
  <si>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</si>
  <si>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</si>
  <si>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</si>
  <si>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</si>
  <si>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</si>
  <si>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</si>
  <si>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</si>
  <si>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</si>
  <si>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</si>
  <si>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</si>
  <si>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</si>
  <si>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</si>
  <si>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</si>
  <si>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</si>
  <si>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</si>
  <si>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</si>
  <si>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</si>
  <si>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</si>
  <si>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</si>
  <si>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</si>
  <si>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</si>
  <si>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</si>
  <si>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</si>
  <si>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</si>
  <si>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</si>
  <si>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</si>
  <si>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</si>
  <si>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</si>
  <si>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</si>
  <si>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</si>
  <si>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</si>
  <si>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</si>
  <si>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</si>
  <si>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</si>
  <si>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</si>
  <si>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</si>
  <si>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</si>
  <si>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</si>
  <si>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</si>
  <si>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</si>
  <si>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</si>
  <si>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</si>
  <si>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</si>
  <si>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</si>
  <si>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</si>
  <si>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</si>
  <si>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</si>
  <si>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</si>
  <si>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</si>
  <si>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</si>
  <si>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</si>
  <si>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</si>
  <si>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</si>
  <si>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</si>
  <si>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</si>
  <si>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</si>
  <si>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</si>
  <si>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</si>
  <si>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</si>
  <si>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</si>
  <si>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</si>
  <si>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</si>
  <si>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</si>
  <si>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</si>
  <si>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</si>
  <si>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</si>
  <si>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</si>
  <si>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</si>
  <si>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</si>
  <si>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</si>
  <si>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</si>
  <si>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</si>
  <si>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</si>
  <si>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</si>
  <si>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</si>
  <si>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</si>
  <si>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</si>
  <si>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</si>
  <si>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</si>
  <si>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</si>
  <si>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</si>
  <si>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</si>
  <si>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</si>
  <si>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</si>
  <si>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</si>
  <si>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</si>
  <si>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</si>
  <si>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</si>
  <si>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</si>
  <si>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</si>
  <si>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</si>
  <si>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</si>
  <si>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</si>
  <si>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</si>
  <si>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</si>
  <si>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</si>
  <si>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</si>
  <si>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</si>
  <si>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</si>
  <si>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</si>
  <si>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</si>
  <si>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</si>
  <si>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</si>
  <si>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</si>
  <si>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</si>
  <si>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</si>
  <si>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</si>
  <si>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</si>
  <si>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</si>
  <si>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</si>
  <si>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</si>
  <si>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</si>
  <si>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</si>
  <si>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</si>
  <si>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</si>
  <si>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</si>
  <si>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</si>
  <si>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</si>
  <si>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</si>
  <si>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</si>
  <si>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</si>
  <si>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</si>
  <si>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</si>
  <si>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</si>
  <si>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</si>
  <si>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</si>
  <si>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</si>
  <si>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</si>
  <si>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</si>
  <si>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</si>
  <si>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</si>
  <si>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</si>
  <si>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</si>
  <si>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</si>
  <si>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</si>
  <si>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</si>
  <si>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</si>
  <si>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</si>
  <si>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</si>
  <si>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</si>
  <si>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</si>
  <si>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</si>
  <si>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</si>
  <si>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</si>
  <si>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</si>
  <si>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</si>
  <si>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</si>
  <si>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</si>
  <si>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</si>
  <si>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</si>
  <si>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</si>
  <si>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</si>
  <si>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</si>
  <si>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</si>
  <si>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</si>
  <si>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</si>
  <si>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</si>
  <si>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</si>
  <si>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</si>
  <si>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</si>
  <si>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</si>
  <si>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</si>
  <si>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</si>
  <si>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</si>
  <si>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</si>
  <si>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</si>
  <si>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</si>
  <si>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</si>
  <si>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</si>
  <si>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</si>
  <si>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</si>
  <si>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</si>
  <si>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</si>
  <si>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</si>
  <si>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</si>
  <si>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</si>
  <si>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</si>
  <si>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</si>
  <si>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</si>
  <si>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</si>
  <si>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</si>
  <si>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</si>
  <si>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</si>
  <si>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</si>
  <si>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</si>
  <si>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</si>
  <si>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</si>
  <si>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</si>
  <si>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</si>
  <si>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</si>
  <si>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</si>
  <si>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</si>
  <si>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</si>
  <si>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</si>
  <si>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</si>
  <si>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</si>
  <si>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</si>
  <si>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</si>
  <si>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</si>
  <si>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</si>
  <si>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</si>
  <si>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</si>
  <si>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</si>
  <si>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</si>
  <si>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</si>
  <si>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</si>
  <si>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</si>
  <si>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</si>
  <si>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</si>
  <si>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</si>
  <si>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</si>
  <si>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</si>
  <si>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</si>
  <si>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</si>
  <si>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</si>
  <si>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</si>
  <si>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</si>
  <si>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</si>
  <si>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</si>
  <si>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</si>
  <si>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</si>
  <si>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</si>
  <si>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</si>
  <si>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</si>
  <si>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</si>
  <si>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</si>
  <si>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</si>
  <si>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</si>
  <si>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</si>
  <si>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</si>
  <si>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</si>
  <si>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</si>
  <si>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</si>
  <si>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</si>
  <si>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</si>
  <si>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</si>
  <si>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</si>
  <si>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</si>
  <si>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</si>
  <si>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</si>
  <si>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</si>
  <si>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</si>
  <si>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</si>
  <si>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</si>
  <si>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</si>
  <si>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</si>
  <si>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</si>
  <si>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</si>
  <si>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</si>
  <si>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</si>
  <si>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</si>
  <si>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</si>
  <si>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</si>
  <si>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</si>
  <si>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</si>
  <si>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</si>
  <si>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</si>
  <si>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</si>
  <si>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</si>
  <si>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</si>
  <si>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</si>
  <si>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</si>
  <si>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</si>
  <si>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</si>
  <si>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</si>
  <si>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</si>
  <si>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</si>
  <si>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</si>
  <si>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</si>
  <si>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</si>
  <si>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</si>
  <si>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</si>
  <si>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</si>
  <si>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</si>
  <si>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</si>
  <si>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</si>
  <si>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</si>
  <si>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</si>
  <si>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</si>
  <si>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</si>
  <si>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</si>
  <si>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</si>
  <si>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</si>
  <si>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</si>
  <si>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</si>
  <si>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</si>
  <si>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</si>
  <si>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</si>
  <si>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</si>
  <si>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</si>
  <si>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</si>
  <si>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</si>
  <si>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</si>
  <si>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</si>
  <si>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</si>
  <si>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</si>
  <si>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</si>
  <si>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</si>
  <si>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</si>
  <si>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</si>
  <si>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</si>
  <si>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</si>
  <si>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</si>
  <si>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</si>
  <si>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</si>
  <si>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</si>
  <si>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</si>
  <si>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</si>
  <si>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</si>
  <si>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</si>
  <si>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</si>
  <si>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</si>
  <si>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</si>
  <si>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</si>
  <si>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</si>
  <si>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</si>
  <si>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</si>
  <si>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</si>
  <si>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</si>
  <si>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</si>
  <si>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</si>
  <si>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</si>
  <si>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</si>
  <si>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</si>
  <si>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</si>
  <si>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</si>
  <si>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</si>
  <si>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</si>
  <si>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</si>
  <si>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</si>
  <si>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</si>
  <si>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</si>
  <si>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</si>
  <si>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</si>
  <si>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</si>
  <si>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</si>
  <si>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</si>
  <si>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</si>
  <si>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</si>
  <si>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</si>
  <si>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</si>
  <si>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</si>
  <si>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</si>
  <si>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</si>
  <si>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</si>
  <si>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</si>
  <si>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</si>
  <si>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</si>
  <si>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</si>
  <si>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</si>
  <si>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</si>
  <si>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</si>
  <si>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</si>
  <si>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</si>
  <si>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</si>
  <si>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</si>
  <si>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</si>
  <si>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</si>
  <si>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</si>
  <si>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</si>
  <si>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</si>
  <si>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</si>
  <si>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</si>
  <si>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</si>
  <si>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</si>
  <si>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</si>
  <si>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</si>
  <si>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</si>
  <si>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</si>
  <si>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</si>
  <si>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</si>
  <si>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</si>
  <si>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</si>
  <si>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</si>
  <si>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</si>
  <si>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</si>
  <si>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</si>
  <si>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</si>
  <si>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</si>
  <si>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</si>
  <si>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</si>
  <si>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</si>
  <si>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</si>
  <si>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</si>
  <si>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</si>
  <si>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</si>
  <si>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</si>
  <si>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</si>
  <si>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</si>
  <si>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</si>
  <si>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</si>
  <si>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</si>
  <si>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</si>
  <si>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</si>
  <si>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</si>
  <si>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</si>
  <si>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</si>
  <si>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</si>
  <si>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</si>
  <si>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</si>
  <si>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</si>
  <si>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</si>
  <si>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</si>
  <si>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</si>
  <si>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</si>
  <si>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</si>
  <si>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</si>
  <si>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</si>
  <si>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</si>
  <si>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</si>
  <si>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</si>
  <si>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</si>
  <si>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</si>
  <si>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</si>
  <si>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</si>
  <si>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</si>
  <si>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</si>
  <si>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</si>
  <si>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</si>
  <si>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</si>
  <si>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</si>
  <si>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</si>
  <si>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</si>
  <si>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</si>
  <si>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</si>
  <si>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</si>
  <si>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</si>
  <si>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</si>
  <si>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</si>
  <si>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</si>
  <si>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</si>
  <si>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</si>
  <si>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</si>
  <si>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</si>
  <si>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</si>
  <si>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</si>
  <si>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</si>
  <si>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</si>
  <si>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</si>
  <si>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</si>
  <si>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</si>
  <si>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</si>
  <si>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</si>
  <si>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</si>
  <si>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</si>
  <si>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</si>
  <si>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</si>
  <si>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</si>
  <si>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</si>
  <si>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</si>
  <si>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</si>
  <si>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</si>
  <si>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</si>
  <si>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</si>
  <si>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</si>
  <si>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</si>
  <si>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</si>
  <si>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</si>
  <si>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</si>
  <si>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</si>
  <si>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</si>
  <si>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</si>
  <si>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</si>
  <si>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</si>
  <si>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</si>
  <si>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</si>
  <si>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</si>
  <si>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</si>
  <si>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</si>
  <si>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</si>
  <si>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</si>
  <si>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</si>
  <si>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</si>
  <si>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</si>
  <si>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</si>
  <si>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</si>
  <si>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</si>
  <si>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</si>
  <si>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</si>
  <si>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</si>
  <si>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</si>
  <si>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</si>
  <si>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</si>
  <si>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</si>
  <si>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</si>
  <si>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</si>
  <si>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</si>
  <si>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</si>
  <si>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</si>
  <si>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</si>
  <si>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</si>
  <si>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</si>
  <si>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</si>
  <si>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</si>
  <si>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</si>
  <si>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</si>
  <si>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</si>
  <si>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</si>
  <si>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</si>
  <si>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</si>
  <si>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</si>
  <si>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</si>
  <si>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</si>
  <si>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</si>
  <si>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</si>
  <si>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</si>
  <si>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</si>
  <si>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</si>
  <si>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</si>
  <si>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</si>
  <si>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</si>
  <si>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</si>
  <si>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</si>
  <si>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</si>
  <si>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</si>
  <si>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</si>
  <si>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</si>
  <si>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</si>
  <si>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</si>
  <si>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</si>
  <si>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</si>
  <si>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</si>
  <si>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</si>
  <si>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</si>
  <si>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</si>
  <si>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</si>
  <si>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</si>
  <si>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</si>
  <si>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</si>
  <si>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</si>
  <si>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</si>
  <si>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</si>
  <si>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</si>
  <si>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</si>
  <si>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</si>
  <si>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</si>
  <si>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</si>
  <si>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</si>
  <si>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</si>
  <si>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</si>
  <si>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</si>
  <si>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</si>
  <si>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</si>
  <si>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</si>
  <si>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</si>
  <si>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</si>
  <si>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</si>
  <si>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</si>
  <si>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</si>
  <si>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</si>
  <si>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</si>
  <si>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</si>
  <si>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</si>
  <si>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</si>
  <si>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</si>
  <si>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</si>
  <si>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</si>
  <si>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</si>
  <si>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</si>
  <si>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</si>
  <si>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</si>
  <si>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</si>
  <si>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</si>
  <si>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</si>
  <si>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</si>
  <si>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</si>
  <si>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</si>
  <si>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</si>
  <si>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</si>
  <si>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</si>
  <si>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</si>
  <si>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</si>
  <si>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</si>
  <si>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</si>
  <si>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</si>
  <si>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</si>
  <si>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</si>
  <si>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</si>
  <si>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</si>
  <si>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</si>
  <si>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</si>
  <si>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</si>
  <si>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</si>
  <si>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</si>
  <si>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</si>
  <si>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</si>
  <si>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</si>
  <si>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</si>
  <si>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</si>
  <si>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</si>
  <si>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</si>
  <si>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</si>
  <si>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</si>
  <si>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</si>
  <si>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</si>
  <si>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</si>
  <si>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</si>
  <si>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</si>
  <si>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</si>
  <si>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</si>
  <si>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</si>
  <si>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</si>
  <si>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</si>
  <si>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</si>
  <si>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</si>
  <si>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</si>
  <si>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</si>
  <si>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</si>
  <si>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</si>
  <si>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</si>
  <si>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</si>
  <si>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</si>
  <si>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</si>
  <si>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</si>
  <si>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</si>
  <si>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</si>
  <si>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</si>
  <si>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</si>
  <si>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</si>
  <si>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</si>
  <si>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</si>
  <si>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</si>
  <si>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</si>
  <si>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</si>
  <si>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</si>
  <si>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</si>
  <si>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</si>
  <si>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</si>
  <si>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</si>
  <si>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</si>
  <si>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</si>
  <si>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</si>
  <si>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</si>
  <si>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</si>
  <si>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</si>
  <si>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</si>
  <si>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</si>
  <si>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</si>
  <si>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</si>
  <si>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</si>
  <si>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</si>
  <si>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</si>
  <si>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</si>
  <si>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</si>
  <si>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</si>
  <si>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</si>
  <si>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</si>
  <si>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</si>
  <si>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</si>
  <si>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</si>
  <si>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</si>
  <si>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</si>
  <si>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</si>
  <si>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</si>
  <si>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</si>
  <si>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</si>
  <si>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</si>
  <si>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</si>
  <si>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</si>
  <si>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</si>
  <si>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</si>
  <si>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</si>
  <si>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</si>
  <si>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</si>
  <si>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</si>
  <si>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</si>
  <si>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</si>
  <si>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</si>
  <si>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</si>
  <si>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</si>
  <si>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</si>
  <si>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</si>
  <si>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</si>
  <si>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</si>
  <si>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</si>
  <si>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</si>
  <si>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</si>
  <si>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</si>
  <si>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</si>
  <si>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</si>
  <si>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</si>
  <si>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</si>
  <si>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</si>
  <si>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</si>
  <si>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</si>
  <si>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</si>
  <si>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</si>
  <si>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</si>
  <si>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</si>
  <si>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</si>
  <si>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</si>
  <si>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</si>
  <si>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</si>
  <si>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</si>
  <si>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</si>
  <si>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</si>
  <si>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</si>
  <si>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</si>
  <si>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</si>
  <si>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</si>
  <si>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</si>
  <si>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</si>
  <si>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</si>
  <si>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</si>
  <si>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</si>
  <si>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</si>
  <si>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</si>
  <si>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</si>
  <si>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</si>
  <si>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</si>
  <si>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</si>
  <si>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</si>
  <si>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</si>
  <si>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</si>
  <si>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</si>
  <si>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</si>
  <si>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</si>
  <si>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</si>
  <si>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</si>
  <si>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</si>
  <si>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</si>
  <si>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</si>
  <si>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</si>
  <si>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</si>
  <si>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</si>
  <si>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</si>
  <si>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</si>
  <si>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</si>
  <si>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</si>
  <si>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</si>
  <si>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</si>
  <si>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</si>
  <si>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</si>
  <si>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</si>
  <si>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</si>
  <si>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</si>
  <si>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</si>
  <si>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</si>
  <si>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</si>
  <si>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</si>
  <si>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</si>
  <si>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</si>
  <si>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</si>
  <si>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</si>
  <si>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</si>
  <si>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</si>
  <si>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</si>
  <si>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</si>
  <si>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</si>
  <si>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</si>
  <si>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</si>
  <si>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</si>
  <si>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</si>
  <si>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</si>
  <si>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</si>
  <si>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</si>
  <si>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</si>
  <si>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</si>
  <si>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</si>
  <si>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</si>
  <si>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</si>
  <si>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</si>
  <si>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</si>
  <si>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</si>
  <si>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</si>
  <si>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</si>
  <si>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</si>
  <si>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</si>
  <si>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</si>
  <si>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</si>
  <si>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</si>
  <si>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</si>
  <si>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</si>
  <si>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</si>
  <si>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</si>
  <si>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</si>
  <si>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</si>
  <si>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</si>
  <si>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</si>
  <si>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</si>
  <si>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</si>
  <si>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</si>
  <si>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</si>
  <si>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</si>
  <si>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</si>
  <si>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</si>
  <si>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</si>
  <si>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</si>
  <si>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</si>
  <si>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</si>
  <si>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</si>
  <si>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</si>
  <si>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</si>
  <si>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</si>
  <si>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</si>
  <si>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</si>
  <si>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</si>
  <si>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</si>
  <si>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</si>
  <si>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</si>
  <si>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</si>
  <si>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</si>
  <si>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</si>
  <si>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</si>
  <si>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</si>
  <si>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</si>
  <si>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</si>
  <si>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</si>
  <si>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</si>
  <si>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</si>
  <si>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</si>
  <si>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</si>
  <si>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</si>
  <si>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</si>
  <si>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</si>
  <si>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</si>
  <si>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</si>
  <si>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</si>
  <si>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</si>
  <si>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</si>
  <si>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</si>
  <si>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</si>
  <si>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</si>
  <si>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</si>
  <si>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</si>
  <si>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</si>
  <si>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</si>
  <si>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</si>
  <si>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</si>
  <si>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</si>
  <si>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</si>
  <si>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</si>
  <si>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</si>
  <si>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</si>
  <si>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</si>
  <si>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</si>
  <si>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</si>
  <si>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</si>
  <si>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</si>
  <si>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</si>
  <si>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</si>
  <si>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</si>
  <si>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</si>
  <si>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</si>
  <si>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</si>
  <si>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</si>
  <si>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</si>
  <si>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</si>
  <si>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</si>
  <si>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</si>
  <si>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</si>
  <si>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</si>
  <si>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</si>
  <si>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</si>
  <si>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</si>
  <si>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</si>
  <si>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</si>
  <si>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</si>
  <si>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</si>
  <si>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</si>
  <si>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</si>
  <si>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</si>
  <si>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</si>
  <si>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</si>
  <si>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</si>
  <si>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</si>
  <si>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</si>
  <si>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</si>
  <si>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</si>
  <si>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</si>
  <si>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</si>
  <si>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</si>
  <si>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</si>
  <si>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</si>
  <si>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</si>
  <si>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</si>
  <si>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</si>
  <si>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</si>
  <si>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</si>
  <si>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</si>
  <si>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</si>
  <si>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</si>
  <si>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</si>
  <si>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</si>
  <si>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</si>
  <si>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</si>
  <si>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</si>
  <si>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</si>
  <si>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</si>
  <si>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</si>
  <si>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</si>
  <si>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</si>
  <si>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</si>
  <si>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</si>
  <si>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</si>
  <si>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</si>
  <si>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</si>
  <si>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</si>
  <si>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</si>
  <si>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</si>
  <si>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</si>
  <si>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</si>
  <si>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</si>
  <si>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</si>
  <si>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</si>
  <si>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</si>
  <si>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</si>
  <si>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</si>
  <si>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</si>
  <si>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</si>
  <si>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</si>
  <si>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</si>
  <si>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</si>
  <si>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</si>
  <si>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</si>
  <si>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</si>
  <si>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</si>
  <si>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</si>
  <si>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</si>
  <si>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</si>
  <si>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</si>
  <si>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</si>
  <si>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</si>
  <si>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</si>
  <si>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</si>
  <si>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</si>
  <si>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</si>
  <si>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</si>
  <si>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</si>
  <si>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</si>
  <si>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</si>
  <si>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</si>
  <si>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</si>
  <si>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</si>
  <si>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</si>
  <si>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</si>
  <si>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</si>
  <si>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</si>
  <si>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</si>
  <si>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</si>
  <si>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</si>
  <si>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</si>
  <si>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</si>
  <si>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</si>
  <si>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</si>
  <si>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</si>
  <si>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</si>
  <si>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</si>
  <si>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</si>
  <si>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</si>
  <si>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</si>
  <si>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</si>
  <si>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</si>
  <si>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</si>
  <si>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</si>
  <si>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</si>
  <si>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</si>
  <si>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</si>
  <si>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</si>
  <si>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</si>
  <si>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</si>
  <si>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</si>
  <si>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</si>
  <si>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</si>
  <si>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</si>
  <si>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</si>
  <si>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</si>
  <si>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</si>
  <si>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</si>
  <si>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</si>
  <si>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</si>
  <si>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</si>
  <si>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</si>
  <si>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</si>
  <si>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</si>
  <si>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</si>
  <si>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</si>
  <si>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</si>
  <si>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</si>
  <si>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</si>
  <si>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</si>
  <si>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</si>
  <si>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</si>
  <si>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</si>
  <si>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</si>
  <si>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</si>
  <si>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</si>
  <si>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</si>
  <si>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</si>
  <si>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</si>
  <si>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</si>
  <si>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</si>
  <si>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</si>
  <si>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</si>
  <si>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</si>
  <si>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</si>
  <si>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</si>
  <si>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</si>
  <si>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</si>
  <si>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</si>
  <si>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</si>
  <si>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</si>
  <si>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</si>
  <si>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</si>
  <si>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</si>
  <si>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</si>
  <si>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</si>
  <si>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</si>
  <si>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</si>
  <si>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</si>
  <si>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</si>
  <si>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</si>
  <si>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</si>
  <si>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</si>
  <si>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</si>
  <si>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</si>
  <si>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</si>
  <si>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</si>
  <si>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</si>
  <si>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</si>
  <si>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</si>
  <si>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</si>
  <si>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</si>
  <si>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</si>
  <si>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</si>
  <si>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</si>
  <si>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</si>
  <si>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</si>
  <si>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</si>
  <si>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</si>
  <si>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</si>
  <si>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</si>
  <si>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</si>
  <si>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</si>
  <si>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</si>
  <si>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</si>
  <si>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</si>
  <si>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</si>
  <si>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</si>
  <si>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</si>
  <si>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</si>
  <si>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</si>
  <si>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</si>
  <si>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</si>
  <si>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</si>
  <si>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</si>
  <si>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</si>
  <si>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</si>
  <si>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</si>
  <si>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</si>
  <si>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</si>
  <si>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</si>
  <si>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</si>
  <si>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</si>
  <si>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</si>
  <si>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</si>
  <si>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</si>
  <si>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</si>
  <si>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</si>
  <si>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</si>
  <si>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</si>
  <si>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</si>
  <si>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</si>
  <si>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</si>
  <si>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</si>
  <si>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</si>
  <si>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</si>
  <si>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</si>
  <si>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</si>
  <si>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</si>
  <si>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</si>
  <si>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</si>
  <si>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</si>
  <si>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</si>
  <si>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</si>
  <si>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</si>
  <si>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</si>
  <si>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</si>
  <si>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</si>
  <si>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</si>
  <si>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</si>
  <si>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</si>
  <si>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</si>
  <si>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</si>
  <si>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</si>
  <si>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</si>
  <si>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</si>
  <si>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</si>
  <si>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</si>
  <si>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</si>
  <si>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</si>
  <si>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</si>
  <si>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</si>
  <si>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</si>
  <si>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</si>
  <si>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</si>
  <si>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</si>
  <si>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</si>
  <si>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</si>
  <si>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</si>
  <si>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</si>
  <si>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</si>
  <si>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</si>
  <si>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</si>
  <si>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</si>
  <si>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</si>
  <si>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</si>
  <si>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</si>
  <si>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</si>
  <si>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</si>
  <si>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</si>
  <si>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</si>
  <si>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</si>
  <si>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</si>
  <si>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</si>
  <si>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</si>
  <si>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</si>
  <si>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</si>
  <si>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</si>
  <si>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</si>
  <si>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</si>
  <si>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</si>
  <si>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</si>
  <si>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</si>
  <si>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</si>
  <si>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</si>
  <si>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</si>
  <si>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</si>
  <si>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</si>
  <si>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</si>
  <si>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</si>
  <si>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</si>
  <si>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</si>
  <si>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</si>
  <si>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</si>
  <si>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</si>
  <si>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</si>
  <si>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</si>
  <si>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</si>
  <si>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</si>
  <si>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</si>
  <si>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</si>
  <si>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</si>
  <si>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</si>
  <si>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</si>
  <si>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</si>
  <si>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</si>
  <si>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</si>
  <si>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</si>
  <si>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</si>
  <si>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</si>
  <si>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</si>
  <si>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</si>
  <si>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</si>
  <si>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</si>
  <si>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</si>
  <si>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</si>
  <si>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</si>
  <si>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</si>
  <si>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</si>
  <si>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</si>
  <si>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</si>
  <si>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</si>
  <si>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</si>
  <si>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</si>
  <si>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</si>
  <si>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</si>
  <si>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</si>
  <si>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</si>
  <si>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</si>
  <si>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</si>
  <si>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</si>
  <si>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</si>
  <si>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</si>
  <si>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</si>
  <si>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</si>
  <si>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</si>
  <si>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</si>
  <si>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</si>
  <si>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</si>
  <si>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</si>
  <si>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</si>
  <si>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</si>
  <si>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</si>
  <si>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</si>
  <si>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</si>
  <si>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</si>
  <si>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</si>
  <si>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</si>
  <si>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</si>
  <si>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</si>
  <si>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</si>
  <si>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</si>
  <si>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</si>
  <si>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</si>
  <si>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</si>
  <si>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</si>
  <si>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</si>
  <si>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</si>
  <si>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</si>
  <si>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</si>
  <si>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</si>
  <si>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</si>
  <si>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</si>
  <si>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</si>
  <si>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</si>
  <si>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</si>
  <si>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</si>
  <si>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</si>
  <si>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</si>
  <si>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</si>
  <si>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</si>
  <si>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</si>
  <si>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</si>
  <si>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</si>
  <si>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</si>
  <si>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</si>
  <si>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</si>
  <si>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</si>
  <si>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</si>
  <si>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</si>
  <si>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</si>
  <si>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</si>
  <si>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</si>
  <si>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</si>
  <si>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</si>
  <si>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</si>
  <si>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</si>
  <si>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</si>
  <si>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</si>
  <si>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</si>
  <si>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</si>
  <si>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</si>
  <si>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</si>
  <si>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</si>
  <si>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</si>
  <si>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</si>
  <si>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</si>
  <si>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</si>
  <si>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</si>
  <si>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</si>
  <si>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</si>
  <si>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</si>
  <si>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</si>
  <si>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</si>
  <si>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</si>
  <si>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</si>
  <si>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</si>
  <si>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</si>
  <si>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</si>
  <si>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</si>
  <si>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</si>
  <si>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</si>
  <si>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</si>
  <si>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</si>
  <si>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</si>
  <si>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</si>
  <si>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</si>
  <si>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</si>
  <si>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</si>
  <si>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</si>
  <si>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</si>
  <si>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</si>
  <si>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</si>
  <si>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</si>
  <si>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</si>
  <si>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</si>
  <si>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</si>
  <si>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</si>
  <si>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</si>
  <si>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</si>
  <si>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</si>
  <si>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</si>
  <si>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</si>
  <si>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</si>
  <si>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</si>
  <si>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</si>
  <si>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</si>
  <si>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</si>
  <si>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</si>
  <si>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</si>
  <si>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</si>
  <si>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</si>
  <si>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</si>
  <si>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</si>
  <si>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</si>
  <si>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</si>
  <si>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</si>
  <si>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</si>
  <si>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</si>
  <si>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</si>
  <si>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</si>
  <si>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</si>
  <si>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</si>
  <si>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</si>
  <si>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</si>
  <si>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</si>
  <si>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</si>
  <si>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</si>
  <si>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</si>
  <si>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</si>
  <si>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</si>
  <si>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</si>
  <si>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</si>
  <si>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</si>
  <si>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</si>
  <si>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</si>
  <si>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</si>
  <si>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</si>
  <si>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</si>
  <si>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</si>
  <si>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</si>
  <si>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</si>
  <si>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</si>
  <si>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</si>
  <si>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</si>
  <si>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</si>
  <si>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</si>
  <si>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</si>
  <si>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</si>
  <si>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</si>
  <si>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</si>
  <si>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</si>
  <si>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</si>
  <si>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</si>
  <si>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</si>
  <si>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</si>
  <si>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</si>
  <si>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</si>
  <si>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</si>
  <si>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</si>
  <si>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</si>
  <si>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</si>
  <si>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</si>
  <si>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</si>
  <si>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</si>
  <si>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</si>
  <si>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</si>
  <si>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</si>
  <si>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</si>
  <si>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</si>
  <si>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</si>
  <si>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</si>
  <si>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</si>
  <si>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</si>
  <si>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</si>
  <si>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</si>
  <si>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</si>
  <si>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</si>
  <si>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</si>
  <si>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</si>
  <si>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</si>
  <si>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</si>
  <si>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</si>
  <si>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</si>
  <si>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</si>
  <si>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</si>
  <si>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</si>
  <si>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</si>
  <si>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</si>
  <si>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</si>
  <si>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</si>
  <si>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</si>
  <si>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</si>
  <si>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</si>
  <si>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</si>
  <si>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</si>
  <si>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</si>
  <si>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</si>
  <si>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</si>
  <si>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</si>
  <si>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</si>
  <si>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</si>
  <si>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</si>
  <si>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</si>
  <si>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</si>
  <si>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</si>
  <si>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</si>
  <si>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</si>
  <si>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</si>
  <si>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</si>
  <si>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</si>
  <si>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</si>
  <si>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</si>
  <si>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</si>
  <si>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</si>
  <si>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</si>
  <si>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</si>
  <si>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</si>
  <si>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</si>
  <si>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</si>
  <si>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</si>
  <si>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</si>
  <si>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</si>
  <si>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</si>
  <si>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</si>
  <si>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</si>
  <si>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</si>
  <si>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</si>
  <si>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</si>
  <si>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</si>
  <si>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</si>
  <si>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</si>
  <si>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</si>
  <si>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</si>
  <si>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</si>
  <si>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</si>
  <si>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</si>
  <si>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</si>
  <si>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</si>
  <si>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</si>
  <si>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</si>
  <si>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</si>
  <si>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</si>
  <si>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</si>
  <si>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</si>
  <si>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</si>
  <si>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</si>
  <si>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</si>
  <si>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</si>
  <si>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</si>
  <si>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</si>
  <si>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</si>
  <si>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</si>
  <si>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</si>
  <si>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</si>
  <si>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</si>
  <si>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</si>
  <si>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</si>
  <si>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</si>
  <si>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</si>
  <si>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</si>
  <si>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</si>
  <si>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</si>
  <si>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</si>
  <si>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</si>
  <si>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</si>
  <si>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</si>
  <si>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</si>
  <si>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</si>
  <si>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</si>
  <si>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</si>
  <si>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</si>
  <si>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</si>
  <si>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</si>
  <si>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</si>
  <si>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</si>
  <si>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</si>
  <si>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</si>
  <si>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</si>
  <si>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</si>
  <si>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</si>
  <si>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</si>
  <si>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</si>
  <si>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</si>
  <si>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</si>
  <si>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</si>
  <si>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</si>
  <si>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</si>
  <si>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</si>
  <si>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</si>
  <si>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</si>
  <si>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</si>
  <si>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</si>
  <si>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</si>
  <si>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</si>
  <si>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</si>
  <si>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</si>
  <si>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</si>
  <si>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</si>
  <si>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</si>
  <si>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</si>
  <si>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</si>
  <si>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</si>
  <si>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</si>
  <si>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</si>
  <si>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</si>
  <si>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</si>
  <si>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</si>
  <si>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</si>
  <si>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</si>
  <si>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</si>
  <si>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</si>
  <si>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</si>
  <si>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</si>
  <si>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</si>
  <si>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</si>
  <si>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</si>
  <si>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</si>
  <si>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</si>
  <si>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</si>
  <si>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</si>
  <si>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</si>
  <si>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</si>
  <si>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</si>
  <si>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</si>
  <si>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</si>
  <si>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</si>
  <si>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</si>
  <si>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</si>
  <si>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</si>
  <si>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</si>
  <si>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</si>
  <si>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</si>
  <si>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</si>
  <si>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</si>
  <si>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</si>
  <si>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</si>
  <si>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</si>
  <si>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</si>
  <si>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</si>
  <si>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</si>
  <si>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</si>
  <si>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</si>
  <si>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</si>
  <si>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</si>
  <si>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</si>
  <si>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</si>
  <si>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</si>
  <si>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</si>
  <si>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</si>
  <si>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</si>
  <si>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</si>
  <si>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</si>
  <si>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</si>
  <si>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</si>
  <si>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</si>
  <si>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</si>
  <si>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</si>
  <si>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</si>
  <si>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</si>
  <si>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</si>
  <si>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</si>
  <si>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</si>
  <si>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</si>
  <si>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</si>
  <si>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</si>
  <si>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</si>
  <si>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</si>
  <si>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</si>
  <si>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</si>
  <si>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</si>
  <si>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</si>
  <si>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</si>
  <si>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</si>
  <si>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</si>
  <si>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</si>
  <si>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</si>
  <si>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</si>
  <si>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</si>
  <si>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</si>
  <si>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</si>
  <si>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</si>
  <si>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</si>
  <si>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</si>
  <si>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</si>
  <si>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</si>
  <si>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</si>
  <si>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</si>
  <si>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</si>
  <si>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</si>
  <si>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</si>
  <si>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</si>
  <si>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</si>
  <si>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</si>
  <si>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</si>
  <si>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</si>
  <si>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</si>
  <si>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</si>
  <si>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</si>
  <si>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</si>
  <si>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</si>
  <si>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</si>
  <si>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</si>
  <si>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</si>
  <si>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</si>
  <si>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</si>
  <si>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</si>
  <si>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</si>
  <si>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</si>
  <si>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</si>
  <si>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</si>
  <si>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</si>
  <si>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</si>
  <si>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</si>
  <si>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</si>
  <si>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</si>
  <si>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</si>
  <si>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</si>
  <si>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</si>
  <si>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</si>
  <si>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</si>
  <si>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</si>
  <si>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</si>
  <si>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</si>
  <si>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</si>
  <si>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</si>
  <si>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</si>
  <si>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</si>
  <si>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</si>
  <si>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</si>
  <si>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</si>
  <si>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</si>
  <si>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</si>
  <si>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</si>
  <si>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</si>
  <si>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</si>
  <si>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</si>
  <si>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</si>
  <si>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</si>
  <si>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</si>
  <si>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</si>
  <si>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</si>
  <si>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</si>
  <si>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</si>
  <si>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</si>
  <si>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</si>
  <si>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</si>
  <si>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</si>
  <si>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</si>
  <si>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</si>
  <si>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</si>
  <si>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</si>
  <si>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</si>
  <si>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</si>
  <si>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</si>
  <si>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</si>
  <si>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</si>
  <si>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</si>
  <si>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</si>
  <si>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</si>
  <si>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</si>
  <si>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</si>
  <si>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</si>
  <si>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</si>
  <si>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</si>
  <si>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</si>
  <si>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</si>
  <si>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</si>
  <si>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</si>
  <si>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</si>
  <si>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</si>
  <si>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</si>
  <si>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</si>
  <si>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</si>
  <si>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</si>
  <si>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</si>
  <si>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</si>
  <si>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</si>
  <si>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</si>
  <si>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</si>
  <si>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</si>
  <si>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</si>
  <si>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</si>
  <si>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</si>
  <si>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</si>
  <si>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</si>
  <si>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</si>
  <si>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</si>
  <si>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</si>
  <si>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</si>
  <si>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</si>
  <si>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</si>
  <si>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</si>
  <si>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</si>
  <si>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</si>
  <si>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</si>
  <si>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</si>
  <si>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</si>
  <si>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</si>
  <si>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</si>
  <si>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</si>
  <si>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</si>
  <si>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</si>
  <si>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</si>
  <si>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</si>
  <si>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</si>
  <si>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</si>
  <si>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</si>
  <si>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</si>
  <si>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</si>
  <si>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</si>
  <si>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</si>
  <si>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</si>
  <si>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</si>
  <si>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</si>
  <si>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</si>
  <si>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</si>
  <si>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</si>
  <si>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</si>
  <si>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</si>
  <si>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</si>
  <si>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</si>
  <si>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</si>
  <si>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</si>
  <si>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</si>
  <si>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</si>
  <si>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</si>
  <si>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</si>
  <si>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</si>
  <si>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</si>
  <si>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</si>
  <si>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</si>
  <si>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</si>
  <si>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</si>
  <si>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</si>
  <si>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</si>
  <si>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</si>
  <si>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</si>
  <si>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</si>
  <si>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</si>
  <si>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</si>
  <si>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</si>
  <si>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</si>
  <si>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</si>
  <si>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</si>
  <si>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</si>
  <si>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</si>
  <si>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</si>
  <si>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</si>
  <si>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</si>
  <si>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</si>
  <si>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</si>
  <si>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</si>
  <si>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</si>
  <si>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</si>
  <si>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</si>
  <si>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</si>
  <si>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</si>
  <si>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</si>
  <si>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</si>
  <si>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</si>
  <si>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</si>
  <si>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</si>
  <si>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</si>
  <si>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</si>
  <si>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</si>
  <si>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</si>
  <si>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</si>
  <si>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</si>
  <si>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</si>
  <si>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</si>
  <si>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</si>
  <si>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</si>
  <si>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</si>
  <si>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</si>
  <si>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</si>
  <si>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</si>
  <si>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</si>
  <si>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</si>
  <si>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</si>
  <si>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</si>
  <si>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</si>
  <si>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</si>
  <si>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</si>
  <si>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</si>
  <si>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</si>
  <si>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</si>
  <si>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</si>
  <si>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</si>
  <si>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</si>
  <si>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</si>
  <si>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</si>
  <si>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</si>
  <si>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</si>
  <si>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</si>
  <si>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</si>
  <si>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</si>
  <si>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</si>
  <si>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</si>
  <si>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</si>
  <si>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</si>
  <si>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</si>
  <si>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</si>
  <si>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</si>
  <si>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</si>
  <si>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</si>
  <si>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</si>
  <si>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</si>
  <si>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</si>
  <si>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</si>
  <si>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</si>
  <si>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</si>
  <si>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</si>
  <si>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</si>
  <si>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</si>
  <si>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</si>
  <si>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</si>
  <si>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</si>
  <si>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</si>
  <si>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</si>
  <si>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</si>
  <si>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</si>
  <si>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</si>
  <si>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</si>
  <si>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</si>
  <si>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</si>
  <si>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</si>
  <si>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</si>
  <si>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</si>
  <si>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</si>
  <si>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</si>
  <si>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</si>
  <si>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</si>
  <si>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</si>
  <si>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</si>
  <si>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</si>
  <si>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</si>
  <si>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</si>
  <si>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</si>
  <si>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</si>
  <si>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</si>
  <si>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</si>
  <si>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</si>
  <si>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</si>
  <si>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</si>
  <si>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</si>
  <si>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</si>
  <si>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</si>
  <si>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</si>
  <si>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</si>
  <si>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</si>
  <si>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</si>
  <si>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</si>
  <si>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</si>
  <si>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</si>
  <si>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</si>
  <si>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</si>
  <si>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</si>
  <si>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</si>
  <si>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</si>
  <si>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</si>
  <si>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</si>
  <si>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</si>
  <si>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</si>
  <si>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</si>
  <si>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</si>
  <si>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</si>
  <si>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</si>
  <si>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</si>
  <si>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</si>
  <si>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</si>
  <si>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</si>
  <si>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</si>
  <si>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</si>
  <si>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</si>
  <si>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</si>
  <si>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</si>
  <si>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</si>
  <si>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</si>
  <si>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</si>
  <si>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</si>
  <si>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</si>
  <si>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</si>
  <si>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</si>
  <si>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</si>
  <si>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</si>
  <si>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</si>
  <si>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</si>
  <si>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</si>
  <si>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</si>
  <si>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</si>
  <si>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</si>
  <si>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</si>
  <si>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</si>
  <si>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</si>
  <si>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</si>
  <si>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</si>
  <si>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</si>
  <si>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</si>
  <si>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</si>
  <si>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</si>
  <si>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</si>
  <si>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</si>
  <si>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</si>
  <si>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</si>
  <si>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</si>
  <si>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</si>
  <si>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</si>
  <si>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</si>
  <si>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</si>
  <si>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</si>
  <si>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</si>
  <si>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</si>
  <si>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</si>
  <si>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</si>
  <si>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</si>
  <si>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</si>
  <si>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</si>
  <si>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</si>
  <si>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</si>
  <si>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</si>
  <si>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</si>
  <si>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</si>
  <si>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</si>
  <si>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</si>
  <si>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</si>
  <si>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</si>
  <si>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</si>
  <si>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</si>
  <si>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</si>
  <si>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</si>
  <si>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</si>
  <si>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</si>
  <si>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</si>
  <si>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</si>
  <si>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</si>
  <si>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</si>
  <si>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</si>
  <si>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</si>
  <si>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</si>
  <si>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</si>
  <si>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</si>
  <si>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</si>
  <si>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</si>
  <si>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</si>
  <si>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</si>
  <si>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</si>
  <si>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</si>
  <si>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</si>
  <si>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</si>
  <si>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</si>
  <si>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</si>
  <si>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</si>
  <si>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</si>
  <si>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</si>
  <si>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</si>
  <si>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</si>
  <si>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</si>
  <si>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</si>
  <si>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</si>
  <si>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</si>
  <si>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</si>
  <si>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</si>
  <si>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</si>
  <si>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</si>
  <si>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</si>
  <si>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</si>
  <si>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</si>
  <si>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</si>
  <si>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</si>
  <si>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</si>
  <si>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</si>
  <si>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</si>
  <si>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</si>
  <si>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</si>
  <si>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</si>
  <si>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</si>
  <si>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</si>
  <si>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</si>
  <si>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</si>
  <si>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</si>
  <si>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</si>
  <si>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</si>
  <si>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</si>
  <si>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</si>
  <si>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</si>
  <si>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</si>
  <si>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</si>
  <si>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</si>
  <si>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</si>
  <si>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</si>
  <si>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</si>
  <si>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</si>
  <si>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</si>
  <si>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</si>
  <si>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</si>
  <si>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</si>
  <si>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</si>
  <si>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</si>
  <si>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</si>
  <si>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</si>
  <si>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</si>
  <si>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</si>
  <si>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</si>
  <si>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</si>
  <si>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</si>
  <si>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</si>
  <si>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</si>
  <si>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</si>
  <si>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</si>
  <si>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</si>
  <si>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</si>
  <si>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</si>
  <si>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</si>
  <si>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</si>
  <si>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</si>
  <si>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</si>
  <si>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</si>
  <si>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</si>
  <si>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</si>
  <si>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</si>
  <si>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</si>
  <si>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</si>
  <si>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</si>
  <si>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</si>
  <si>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</si>
  <si>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</si>
  <si>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</si>
  <si>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</si>
  <si>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</si>
  <si>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</si>
  <si>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</si>
  <si>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</si>
  <si>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</si>
  <si>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</si>
  <si>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</si>
  <si>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</si>
  <si>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</si>
  <si>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</si>
  <si>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</si>
  <si>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</si>
  <si>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</si>
  <si>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</si>
  <si>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</si>
  <si>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</si>
  <si>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</si>
  <si>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</si>
  <si>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</si>
  <si>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</si>
  <si>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</si>
  <si>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</si>
  <si>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</si>
  <si>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</si>
  <si>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</si>
  <si>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</si>
  <si>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</si>
  <si>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</si>
  <si>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</si>
  <si>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</si>
  <si>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</si>
  <si>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</si>
  <si>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</si>
  <si>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</si>
  <si>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</si>
  <si>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</si>
  <si>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</si>
  <si>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</si>
  <si>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</si>
  <si>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</si>
  <si>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</si>
  <si>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</si>
  <si>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</si>
  <si>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</si>
  <si>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</si>
  <si>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</si>
  <si>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</si>
  <si>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</si>
  <si>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</si>
  <si>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</si>
  <si>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</si>
  <si>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</si>
  <si>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</si>
  <si>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</si>
  <si>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</si>
  <si>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</si>
  <si>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</si>
  <si>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</si>
  <si>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</si>
  <si>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</si>
  <si>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</si>
  <si>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</si>
  <si>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</si>
  <si>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</si>
  <si>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</si>
  <si>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</si>
  <si>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</si>
  <si>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</si>
  <si>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</si>
  <si>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</si>
  <si>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</si>
  <si>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</si>
  <si>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</si>
  <si>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</si>
  <si>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</si>
  <si>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</si>
  <si>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</si>
  <si>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</si>
  <si>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</si>
  <si>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</si>
  <si>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</si>
  <si>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</si>
  <si>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</si>
  <si>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</si>
  <si>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</si>
  <si>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</si>
  <si>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</si>
  <si>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</si>
  <si>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</si>
  <si>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</si>
  <si>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</si>
  <si>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</si>
  <si>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</si>
  <si>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</si>
  <si>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</si>
  <si>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</si>
  <si>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</si>
  <si>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</si>
  <si>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</si>
  <si>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</si>
  <si>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</si>
  <si>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</si>
  <si>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</si>
  <si>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</si>
  <si>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</si>
  <si>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</si>
  <si>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</si>
  <si>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</si>
  <si>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</si>
  <si>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</si>
  <si>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</si>
  <si>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</si>
  <si>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</si>
  <si>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</si>
  <si>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</si>
  <si>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</si>
  <si>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</si>
  <si>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</si>
  <si>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</si>
  <si>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</si>
  <si>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</si>
  <si>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</si>
  <si>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</si>
  <si>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</si>
  <si>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</si>
  <si>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</si>
  <si>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</si>
  <si>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</si>
  <si>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</si>
  <si>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</si>
  <si>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</si>
  <si>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</si>
  <si>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</si>
  <si>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</si>
  <si>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</si>
  <si>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</si>
  <si>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</si>
  <si>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</si>
  <si>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</si>
  <si>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</si>
  <si>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</si>
  <si>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</si>
  <si>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</si>
  <si>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</si>
  <si>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</si>
  <si>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</si>
  <si>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</si>
  <si>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</si>
  <si>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</si>
  <si>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</si>
  <si>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</si>
  <si>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</si>
  <si>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</si>
  <si>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</si>
  <si>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</si>
  <si>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</si>
  <si>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</si>
  <si>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</si>
  <si>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</si>
  <si>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</si>
  <si>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</si>
  <si>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</si>
  <si>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</si>
  <si>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</si>
  <si>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</si>
  <si>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</si>
  <si>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</si>
  <si>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</si>
  <si>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</si>
  <si>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</si>
  <si>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</si>
  <si>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</si>
  <si>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</si>
  <si>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</si>
  <si>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</si>
  <si>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</si>
  <si>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</si>
  <si>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</si>
  <si>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</si>
  <si>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</si>
  <si>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</si>
  <si>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</si>
  <si>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</si>
  <si>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</si>
  <si>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</si>
  <si>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</si>
  <si>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</si>
  <si>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</si>
  <si>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</si>
  <si>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</si>
  <si>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</si>
  <si>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</si>
  <si>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</si>
  <si>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</si>
  <si>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</si>
  <si>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</si>
  <si>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</si>
  <si>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</si>
  <si>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</si>
  <si>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</si>
  <si>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</si>
  <si>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</si>
  <si>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</si>
  <si>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</si>
  <si>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</si>
  <si>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</si>
  <si>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</si>
  <si>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</si>
  <si>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</si>
  <si>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</si>
  <si>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</si>
  <si>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</si>
  <si>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</si>
  <si>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</si>
  <si>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</si>
  <si>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</si>
  <si>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</si>
  <si>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</si>
  <si>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</si>
  <si>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</si>
  <si>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</si>
  <si>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</si>
  <si>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</si>
  <si>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</si>
  <si>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</si>
  <si>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</si>
  <si>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</si>
  <si>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</si>
  <si>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</si>
  <si>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</si>
  <si>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</si>
  <si>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</si>
  <si>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</si>
  <si>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</si>
  <si>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</si>
  <si>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</si>
  <si>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</si>
  <si>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</si>
  <si>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</si>
  <si>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</si>
  <si>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</si>
  <si>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</si>
  <si>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</si>
  <si>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</si>
  <si>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</si>
  <si>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</si>
  <si>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</si>
  <si>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</si>
  <si>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</si>
  <si>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</si>
  <si>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</si>
  <si>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</si>
  <si>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</si>
  <si>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</si>
  <si>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</si>
  <si>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</si>
  <si>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</si>
  <si>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</si>
  <si>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</si>
  <si>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</si>
  <si>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</si>
  <si>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</si>
  <si>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</si>
  <si>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</si>
  <si>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</si>
  <si>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</si>
  <si>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</si>
  <si>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</si>
  <si>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</si>
  <si>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</si>
  <si>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</si>
  <si>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</si>
  <si>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</si>
  <si>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</si>
  <si>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</si>
  <si>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</si>
  <si>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</si>
  <si>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</si>
  <si>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</si>
  <si>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</si>
  <si>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</si>
  <si>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</si>
  <si>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</si>
  <si>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</si>
  <si>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</si>
  <si>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</si>
  <si>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</si>
  <si>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</si>
  <si>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</si>
  <si>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</si>
  <si>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</si>
  <si>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</si>
  <si>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</si>
  <si>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</si>
  <si>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</si>
  <si>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</si>
  <si>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</si>
  <si>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</si>
  <si>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</si>
  <si>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</si>
  <si>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</si>
  <si>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</si>
  <si>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</si>
  <si>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</si>
  <si>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</si>
  <si>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</si>
  <si>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</si>
  <si>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</si>
  <si>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</si>
  <si>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</si>
  <si>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</si>
  <si>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</si>
  <si>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</si>
  <si>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</si>
  <si>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</si>
  <si>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</si>
  <si>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</si>
  <si>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</si>
  <si>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</si>
  <si>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</si>
  <si>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</si>
  <si>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</si>
  <si>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</si>
  <si>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</si>
  <si>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</si>
  <si>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</si>
  <si>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</si>
  <si>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</si>
  <si>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</si>
  <si>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</si>
  <si>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</si>
  <si>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</si>
  <si>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</si>
  <si>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</si>
  <si>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</si>
  <si>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</si>
  <si>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</si>
  <si>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</si>
  <si>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</si>
  <si>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</si>
  <si>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</si>
  <si>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</si>
  <si>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</si>
  <si>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</si>
  <si>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</si>
  <si>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</si>
  <si>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</si>
  <si>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</si>
  <si>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</si>
  <si>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</si>
  <si>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</si>
  <si>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</si>
  <si>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</si>
  <si>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</si>
  <si>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</si>
  <si>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</si>
  <si>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</si>
  <si>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</si>
  <si>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</si>
  <si>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</si>
  <si>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</si>
  <si>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</si>
  <si>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</si>
  <si>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</si>
  <si>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</si>
  <si>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</si>
  <si>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</si>
  <si>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</si>
  <si>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</si>
  <si>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</si>
  <si>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</si>
  <si>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</si>
  <si>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</si>
  <si>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</si>
  <si>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</si>
  <si>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</si>
  <si>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</si>
  <si>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</si>
  <si>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</si>
  <si>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</si>
  <si>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</si>
  <si>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</si>
  <si>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</si>
  <si>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</si>
  <si>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</si>
  <si>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</si>
  <si>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</si>
  <si>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</si>
  <si>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</si>
  <si>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</si>
  <si>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</si>
  <si>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</si>
  <si>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</si>
  <si>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</si>
  <si>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</si>
  <si>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</si>
  <si>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</si>
  <si>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</si>
  <si>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</si>
  <si>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</si>
  <si>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</si>
  <si>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</si>
  <si>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</si>
  <si>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</si>
  <si>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</si>
  <si>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</si>
  <si>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</si>
  <si>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</si>
  <si>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</si>
  <si>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</si>
  <si>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</si>
  <si>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</si>
  <si>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</si>
  <si>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</si>
  <si>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</si>
  <si>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</si>
  <si>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</si>
  <si>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</si>
  <si>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</si>
  <si>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</si>
  <si>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</si>
  <si>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</si>
  <si>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</si>
  <si>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</si>
  <si>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</si>
  <si>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</si>
  <si>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</si>
  <si>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</si>
  <si>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</si>
  <si>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</si>
  <si>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</si>
  <si>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</si>
  <si>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</si>
  <si>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</si>
  <si>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</si>
  <si>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</si>
  <si>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</si>
  <si>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</si>
  <si>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</si>
  <si>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</si>
  <si>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</si>
  <si>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</si>
  <si>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</si>
  <si>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</si>
  <si>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</si>
  <si>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</si>
  <si>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</si>
  <si>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</si>
  <si>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</si>
  <si>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</si>
  <si>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</si>
  <si>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</si>
  <si>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</si>
  <si>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</si>
  <si>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</si>
  <si>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</si>
  <si>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</si>
  <si>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</si>
  <si>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</si>
  <si>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</si>
  <si>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</si>
  <si>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</si>
  <si>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</si>
  <si>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</si>
  <si>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</si>
  <si>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</si>
  <si>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</si>
  <si>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</si>
  <si>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</si>
  <si>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</si>
  <si>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</si>
  <si>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</si>
  <si>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</si>
  <si>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</si>
  <si>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</si>
  <si>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</si>
  <si>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</si>
  <si>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</si>
  <si>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</si>
  <si>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</si>
  <si>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</si>
  <si>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</si>
  <si>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</si>
  <si>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</si>
  <si>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</si>
  <si>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</si>
  <si>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</si>
  <si>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</si>
  <si>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</si>
  <si>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</si>
  <si>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</si>
  <si>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</si>
  <si>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</si>
  <si>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</si>
  <si>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</si>
  <si>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</si>
  <si>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</si>
  <si>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</si>
  <si>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</si>
  <si>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</si>
  <si>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</si>
  <si>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</si>
  <si>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</si>
  <si>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</si>
  <si>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</si>
  <si>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</si>
  <si>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</si>
  <si>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</si>
  <si>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</si>
  <si>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</si>
  <si>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</si>
  <si>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</si>
  <si>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</si>
  <si>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</si>
  <si>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</si>
  <si>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</si>
  <si>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</si>
  <si>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</si>
  <si>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</si>
  <si>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</si>
  <si>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</si>
  <si>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</si>
  <si>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</si>
  <si>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</si>
  <si>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</si>
  <si>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</si>
  <si>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</si>
  <si>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</si>
  <si>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</si>
  <si>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</si>
  <si>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</si>
  <si>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</si>
  <si>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</si>
  <si>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</si>
  <si>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</si>
  <si>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</si>
  <si>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</si>
  <si>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</si>
  <si>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</si>
  <si>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</si>
  <si>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</si>
  <si>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</si>
  <si>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</si>
  <si>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</si>
  <si>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</si>
  <si>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</si>
  <si>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</si>
  <si>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</si>
  <si>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</si>
  <si>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</si>
  <si>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</si>
  <si>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</si>
  <si>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</si>
  <si>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</si>
  <si>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</si>
  <si>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</si>
  <si>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</si>
  <si>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</si>
  <si>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</si>
  <si>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</si>
  <si>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</si>
  <si>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</si>
  <si>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</si>
  <si>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</si>
  <si>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</si>
  <si>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</si>
  <si>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</si>
  <si>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</si>
  <si>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</si>
  <si>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</si>
  <si>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</si>
  <si>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</si>
  <si>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</si>
  <si>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</si>
  <si>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</si>
  <si>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</si>
  <si>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</si>
  <si>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</si>
  <si>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</si>
  <si>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</si>
  <si>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</si>
  <si>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</si>
  <si>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</si>
  <si>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</si>
  <si>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</si>
  <si>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</si>
  <si>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</si>
  <si>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</si>
  <si>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</si>
  <si>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</si>
  <si>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</si>
  <si>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</si>
  <si>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</si>
  <si>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</si>
  <si>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</si>
  <si>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</si>
  <si>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</si>
  <si>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</si>
  <si>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</si>
  <si>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</si>
  <si>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</si>
  <si>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</si>
  <si>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</si>
  <si>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</si>
  <si>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</si>
  <si>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</si>
  <si>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</si>
  <si>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</si>
  <si>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</si>
  <si>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</si>
  <si>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</si>
  <si>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</si>
  <si>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</si>
  <si>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</si>
  <si>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</si>
  <si>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</si>
  <si>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</si>
  <si>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</si>
  <si>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</si>
  <si>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</si>
  <si>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</si>
  <si>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</si>
  <si>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</si>
  <si>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</si>
  <si>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</si>
  <si>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</si>
  <si>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</si>
  <si>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</si>
  <si>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</si>
  <si>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</si>
  <si>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</si>
  <si>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</si>
  <si>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</si>
  <si>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</si>
  <si>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</si>
  <si>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</si>
  <si>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</si>
  <si>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</si>
  <si>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</si>
  <si>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</si>
  <si>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</si>
  <si>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</si>
  <si>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</si>
  <si>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</si>
  <si>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</si>
  <si>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</si>
  <si>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</si>
  <si>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</si>
  <si>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</si>
  <si>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</si>
  <si>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</si>
  <si>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</si>
  <si>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</si>
  <si>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</si>
  <si>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</si>
  <si>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</si>
  <si>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</si>
  <si>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</si>
  <si>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</si>
  <si>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</si>
  <si>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</si>
  <si>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</si>
  <si>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</si>
  <si>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</si>
  <si>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</si>
  <si>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</si>
  <si>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</si>
  <si>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</si>
  <si>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</si>
  <si>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</si>
  <si>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</si>
  <si>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</si>
  <si>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</si>
  <si>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</si>
  <si>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</si>
  <si>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</si>
  <si>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</si>
  <si>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</si>
  <si>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</si>
  <si>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</si>
  <si>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</si>
  <si>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</si>
  <si>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</si>
  <si>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</si>
  <si>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</si>
  <si>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</si>
  <si>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</si>
  <si>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</si>
  <si>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</si>
  <si>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</si>
  <si>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</si>
  <si>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</si>
  <si>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</si>
  <si>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</si>
  <si>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</si>
  <si>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</si>
  <si>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</si>
  <si>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</si>
  <si>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</si>
  <si>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</si>
  <si>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</si>
  <si>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</si>
  <si>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</si>
  <si>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</si>
  <si>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</si>
  <si>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</si>
  <si>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</si>
  <si>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</si>
  <si>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</si>
  <si>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</si>
  <si>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</si>
  <si>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</si>
  <si>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</si>
  <si>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</si>
  <si>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</si>
  <si>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</si>
  <si>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</si>
  <si>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</si>
  <si>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</si>
  <si>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</si>
  <si>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</si>
  <si>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</si>
  <si>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</si>
  <si>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</si>
  <si>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</si>
  <si>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</si>
  <si>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</si>
  <si>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</si>
  <si>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</si>
  <si>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</si>
  <si>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</si>
  <si>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</si>
  <si>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</si>
  <si>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</si>
  <si>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</si>
  <si>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</si>
  <si>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</si>
  <si>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</si>
  <si>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</si>
  <si>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</si>
  <si>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</si>
  <si>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</si>
  <si>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</si>
  <si>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</si>
  <si>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</si>
  <si>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</si>
  <si>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</si>
  <si>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</si>
  <si>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</si>
  <si>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</si>
  <si>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</si>
  <si>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</si>
  <si>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</si>
  <si>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</si>
  <si>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</si>
  <si>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</si>
  <si>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</si>
  <si>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</si>
  <si>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</si>
  <si>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</si>
  <si>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</si>
  <si>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</si>
  <si>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</si>
  <si>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</si>
  <si>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</si>
  <si>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</si>
  <si>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</si>
  <si>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</si>
  <si>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</si>
  <si>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</si>
  <si>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</si>
  <si>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</si>
  <si>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</si>
  <si>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</si>
  <si>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</si>
  <si>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</si>
  <si>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</si>
  <si>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</si>
  <si>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</si>
  <si>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</si>
  <si>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</si>
  <si>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</si>
  <si>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</si>
  <si>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</si>
  <si>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</si>
  <si>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</si>
  <si>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</si>
  <si>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</si>
  <si>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</si>
  <si>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</si>
  <si>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</si>
  <si>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</si>
  <si>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</si>
  <si>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</si>
  <si>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</si>
  <si>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</si>
  <si>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</si>
  <si>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</si>
  <si>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</si>
  <si>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</si>
  <si>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</si>
  <si>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</si>
  <si>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</si>
  <si>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</si>
  <si>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</si>
  <si>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</si>
  <si>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</si>
  <si>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</si>
  <si>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</si>
  <si>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</si>
  <si>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</si>
  <si>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</si>
  <si>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</si>
  <si>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</si>
  <si>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</si>
  <si>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</si>
  <si>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</si>
  <si>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</si>
  <si>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</si>
  <si>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</si>
  <si>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</si>
  <si>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</si>
  <si>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</si>
  <si>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</si>
  <si>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</si>
  <si>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</si>
  <si>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</si>
  <si>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</si>
  <si>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</si>
  <si>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</si>
  <si>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</si>
  <si>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</si>
  <si>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</si>
  <si>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</si>
  <si>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</si>
  <si>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</si>
  <si>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</si>
  <si>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</si>
  <si>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</si>
  <si>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</si>
  <si>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</si>
  <si>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</si>
  <si>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</si>
  <si>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</si>
  <si>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</si>
  <si>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</si>
  <si>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</si>
  <si>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</si>
  <si>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</si>
  <si>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</si>
  <si>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</si>
  <si>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</si>
  <si>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</si>
  <si>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</si>
  <si>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</si>
  <si>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</si>
  <si>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</si>
  <si>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</si>
  <si>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</si>
  <si>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</si>
  <si>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</si>
  <si>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</si>
  <si>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</si>
  <si>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</si>
  <si>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</si>
  <si>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</si>
  <si>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</si>
  <si>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</si>
  <si>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</si>
  <si>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</si>
  <si>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</si>
  <si>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</si>
  <si>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</si>
  <si>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</si>
  <si>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</si>
  <si>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</si>
  <si>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</si>
  <si>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</si>
  <si>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</si>
  <si>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</si>
  <si>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</si>
  <si>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</si>
  <si>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</si>
  <si>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</si>
  <si>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</si>
  <si>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</si>
  <si>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</si>
  <si>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</si>
  <si>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</si>
  <si>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</si>
  <si>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</si>
  <si>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</si>
  <si>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</si>
  <si>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</si>
  <si>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</si>
  <si>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</si>
  <si>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</si>
  <si>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</si>
  <si>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</si>
  <si>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</si>
  <si>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</si>
  <si>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</si>
  <si>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</si>
  <si>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</si>
  <si>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</si>
  <si>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</si>
  <si>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</si>
  <si>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</si>
  <si>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</si>
  <si>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</si>
  <si>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</si>
  <si>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</si>
  <si>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</si>
  <si>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</si>
  <si>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</si>
  <si>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</si>
  <si>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</si>
  <si>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</si>
  <si>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</si>
  <si>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</si>
  <si>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</si>
  <si>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</si>
  <si>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</si>
  <si>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</si>
  <si>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</si>
  <si>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</si>
  <si>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</si>
  <si>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</si>
  <si>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</si>
  <si>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</si>
  <si>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</si>
  <si>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</si>
  <si>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</si>
  <si>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</si>
  <si>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</si>
  <si>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</si>
  <si>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</si>
  <si>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</si>
  <si>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</si>
  <si>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</si>
  <si>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</si>
  <si>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</si>
  <si>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</si>
  <si>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</si>
  <si>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</si>
  <si>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</si>
  <si>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</si>
  <si>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</si>
  <si>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</si>
  <si>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</si>
  <si>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</si>
  <si>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</si>
  <si>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</si>
  <si>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</si>
  <si>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</si>
  <si>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</si>
  <si>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</si>
  <si>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</si>
  <si>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</si>
  <si>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</si>
  <si>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</si>
  <si>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</si>
  <si>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</si>
  <si>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</si>
  <si>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</si>
  <si>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</si>
  <si>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</si>
  <si>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</si>
  <si>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</si>
  <si>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</si>
  <si>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</si>
  <si>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</si>
  <si>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</si>
  <si>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</si>
  <si>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</si>
  <si>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</si>
  <si>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</si>
  <si>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</si>
  <si>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</si>
  <si>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</si>
  <si>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</si>
  <si>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</si>
  <si>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</si>
  <si>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</si>
  <si>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</si>
  <si>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</si>
  <si>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</si>
  <si>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</si>
  <si>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</si>
  <si>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</si>
  <si>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</si>
  <si>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</si>
  <si>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</si>
  <si>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</si>
  <si>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</si>
  <si>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</si>
  <si>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</si>
  <si>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</si>
  <si>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</si>
  <si>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</si>
  <si>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</si>
  <si>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</si>
  <si>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</si>
  <si>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</si>
  <si>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</si>
  <si>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</si>
  <si>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</si>
  <si>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</si>
  <si>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</si>
  <si>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</si>
  <si>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</si>
  <si>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</si>
  <si>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</si>
  <si>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</si>
  <si>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</si>
  <si>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</si>
  <si>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</si>
  <si>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</si>
  <si>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</si>
  <si>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</si>
  <si>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</si>
  <si>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</si>
  <si>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</si>
  <si>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</si>
  <si>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</si>
  <si>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</si>
  <si>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</si>
  <si>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</si>
  <si>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</si>
  <si>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</si>
  <si>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</si>
  <si>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</si>
  <si>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</si>
  <si>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</si>
  <si>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</si>
  <si>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</si>
  <si>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</si>
  <si>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</si>
  <si>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</si>
  <si>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</si>
  <si>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</si>
  <si>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</si>
  <si>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</si>
  <si>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</si>
  <si>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</si>
  <si>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</si>
  <si>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</si>
  <si>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</si>
  <si>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</si>
  <si>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</si>
  <si>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</si>
  <si>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</si>
  <si>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</si>
  <si>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</si>
  <si>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</si>
  <si>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</si>
  <si>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</si>
  <si>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</si>
  <si>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</si>
  <si>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</si>
  <si>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</si>
  <si>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</si>
  <si>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</si>
  <si>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</si>
  <si>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</si>
  <si>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</si>
  <si>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</si>
  <si>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</si>
  <si>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</si>
  <si>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</si>
  <si>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</si>
  <si>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</si>
  <si>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</si>
  <si>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</si>
  <si>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</si>
  <si>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</si>
  <si>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</si>
  <si>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</si>
  <si>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</si>
  <si>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</si>
  <si>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</si>
  <si>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</si>
  <si>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</si>
  <si>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</si>
  <si>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</si>
  <si>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</si>
  <si>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</si>
  <si>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</si>
  <si>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</si>
  <si>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</si>
  <si>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</si>
  <si>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</si>
  <si>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</si>
  <si>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</si>
  <si>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</si>
  <si>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</si>
  <si>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</si>
  <si>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</si>
  <si>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</si>
  <si>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</si>
  <si>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</si>
  <si>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</si>
  <si>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</si>
  <si>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</si>
  <si>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</si>
  <si>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</si>
  <si>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</si>
  <si>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</si>
  <si>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</si>
  <si>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</si>
  <si>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</si>
  <si>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</si>
  <si>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</si>
  <si>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</si>
  <si>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</si>
  <si>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</si>
  <si>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</si>
  <si>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</si>
  <si>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</si>
  <si>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</si>
  <si>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</si>
  <si>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</si>
  <si>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</si>
  <si>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</si>
  <si>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</si>
  <si>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</si>
  <si>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</si>
  <si>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</si>
  <si>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</si>
  <si>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</si>
  <si>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</si>
  <si>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</si>
  <si>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</si>
  <si>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</si>
  <si>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</si>
  <si>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</si>
  <si>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</si>
  <si>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</si>
  <si>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</si>
  <si>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</si>
  <si>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</si>
  <si>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</si>
  <si>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</si>
  <si>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</si>
  <si>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</si>
  <si>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</si>
  <si>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</si>
  <si>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</si>
  <si>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</si>
  <si>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</si>
  <si>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</si>
  <si>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</si>
  <si>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</si>
  <si>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</si>
  <si>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</si>
  <si>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</si>
  <si>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</si>
  <si>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</si>
  <si>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</si>
  <si>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</si>
  <si>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</si>
  <si>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</si>
  <si>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</si>
  <si>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</si>
  <si>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</si>
  <si>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</si>
  <si>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</si>
  <si>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</si>
  <si>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</si>
  <si>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</si>
  <si>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</si>
  <si>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</si>
  <si>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</si>
  <si>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</si>
  <si>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</si>
  <si>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</si>
  <si>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</si>
  <si>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</si>
  <si>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</si>
  <si>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</si>
  <si>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</si>
  <si>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</si>
  <si>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</si>
  <si>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</si>
  <si>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</si>
  <si>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</si>
  <si>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</si>
  <si>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</si>
  <si>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</si>
  <si>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</si>
  <si>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</si>
  <si>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</si>
  <si>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</si>
  <si>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</si>
  <si>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</si>
  <si>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</si>
  <si>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</si>
  <si>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</si>
  <si>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</si>
  <si>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</si>
  <si>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</si>
  <si>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</si>
  <si>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</si>
  <si>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</si>
  <si>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</si>
  <si>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</si>
  <si>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</si>
  <si>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</si>
  <si>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</si>
  <si>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</si>
  <si>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</si>
  <si>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</si>
  <si>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</si>
  <si>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</si>
  <si>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</si>
  <si>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</si>
  <si>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</si>
  <si>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</si>
  <si>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</si>
  <si>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</si>
  <si>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</si>
  <si>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</si>
  <si>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</si>
  <si>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</si>
  <si>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</si>
  <si>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</si>
  <si>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</si>
  <si>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</si>
  <si>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</si>
  <si>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</si>
  <si>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</si>
  <si>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</si>
  <si>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</si>
  <si>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</si>
  <si>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</si>
  <si>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</si>
  <si>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</si>
  <si>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</si>
  <si>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</si>
  <si>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</si>
  <si>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</si>
  <si>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</si>
  <si>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</si>
  <si>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</si>
  <si>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</si>
  <si>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</si>
  <si>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</si>
  <si>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</si>
  <si>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</si>
  <si>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</si>
  <si>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</si>
  <si>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</si>
  <si>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</si>
  <si>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</si>
  <si>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</si>
  <si>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</si>
  <si>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</si>
  <si>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</si>
  <si>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</si>
  <si>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</si>
  <si>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</si>
  <si>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</si>
  <si>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</si>
  <si>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</si>
  <si>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</si>
  <si>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</si>
  <si>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</si>
  <si>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</si>
  <si>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</si>
  <si>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</si>
  <si>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</si>
  <si>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</si>
  <si>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</si>
  <si>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</si>
  <si>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</si>
  <si>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</si>
  <si>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</si>
  <si>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</si>
  <si>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</si>
  <si>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</si>
  <si>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</si>
  <si>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</si>
  <si>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</si>
  <si>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</si>
  <si>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</si>
  <si>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</si>
  <si>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</si>
  <si>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</si>
  <si>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</si>
  <si>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</si>
  <si>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</si>
  <si>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</si>
  <si>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</si>
  <si>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</si>
  <si>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</si>
  <si>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</si>
  <si>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</si>
  <si>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</si>
  <si>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</si>
  <si>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</si>
  <si>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</si>
  <si>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</si>
  <si>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</si>
  <si>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</si>
  <si>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</si>
  <si>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</si>
  <si>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</si>
  <si>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</si>
  <si>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</si>
  <si>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</si>
  <si>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</si>
  <si>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</si>
  <si>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</si>
  <si>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</si>
  <si>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</si>
  <si>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</si>
  <si>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</si>
  <si>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</si>
  <si>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</si>
  <si>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</si>
  <si>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</si>
  <si>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</si>
  <si>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</si>
  <si>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</si>
  <si>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</si>
  <si>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</si>
  <si>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</si>
  <si>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</si>
  <si>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</si>
  <si>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</si>
  <si>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</si>
  <si>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</si>
  <si>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</si>
  <si>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</si>
  <si>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</si>
  <si>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</si>
  <si>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</si>
  <si>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</si>
  <si>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</si>
  <si>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</si>
  <si>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</si>
  <si>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</si>
  <si>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</si>
  <si>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</si>
  <si>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</si>
  <si>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</si>
  <si>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</si>
  <si>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</si>
  <si>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</si>
  <si>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</si>
  <si>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</si>
  <si>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</si>
  <si>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</si>
  <si>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</si>
  <si>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</si>
  <si>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</si>
  <si>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</si>
  <si>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</si>
  <si>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</si>
  <si>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</si>
  <si>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</si>
  <si>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</si>
  <si>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</si>
  <si>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</si>
  <si>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</si>
  <si>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</si>
  <si>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</si>
  <si>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</si>
  <si>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</si>
  <si>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</si>
  <si>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</si>
  <si>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</si>
  <si>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</si>
  <si>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</si>
  <si>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</si>
  <si>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</si>
  <si>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</si>
  <si>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</si>
  <si>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</si>
  <si>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</si>
  <si>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</si>
  <si>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</si>
  <si>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</si>
  <si>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</si>
  <si>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</si>
  <si>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</si>
  <si>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</si>
  <si>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</si>
  <si>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</si>
  <si>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</si>
  <si>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</si>
  <si>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</si>
  <si>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</si>
  <si>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</si>
  <si>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</si>
  <si>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</si>
  <si>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</si>
  <si>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</si>
  <si>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</si>
  <si>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</si>
  <si>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</si>
  <si>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</si>
  <si>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</si>
  <si>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</si>
  <si>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</si>
  <si>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</si>
  <si>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</si>
  <si>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</si>
  <si>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</si>
  <si>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</si>
  <si>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</si>
  <si>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</si>
  <si>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</si>
  <si>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</si>
  <si>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</si>
  <si>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</si>
  <si>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</si>
  <si>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</si>
  <si>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</si>
  <si>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</si>
  <si>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</si>
  <si>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</si>
  <si>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</si>
  <si>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</si>
  <si>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</si>
  <si>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</si>
  <si>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</si>
  <si>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</si>
  <si>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</si>
  <si>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</si>
  <si>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</si>
  <si>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</si>
  <si>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</si>
  <si>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</si>
  <si>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</si>
  <si>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</si>
  <si>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</si>
  <si>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</si>
  <si>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</si>
  <si>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</si>
  <si>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</si>
  <si>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</si>
  <si>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</si>
  <si>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</si>
  <si>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</si>
  <si>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</si>
  <si>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</si>
  <si>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</si>
  <si>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</si>
  <si>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</si>
  <si>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</si>
  <si>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</si>
  <si>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</si>
  <si>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</si>
  <si>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</si>
  <si>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</si>
  <si>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</si>
  <si>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</si>
  <si>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</si>
  <si>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</si>
  <si>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</si>
  <si>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</si>
  <si>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</si>
  <si>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</si>
  <si>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</si>
  <si>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</si>
  <si>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</si>
  <si>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</si>
  <si>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</si>
  <si>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</si>
  <si>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</si>
  <si>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</si>
  <si>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</si>
  <si>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</si>
  <si>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</si>
  <si>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</si>
  <si>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</si>
  <si>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</si>
  <si>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</si>
  <si>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</si>
  <si>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</si>
  <si>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</si>
  <si>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</si>
  <si>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</si>
  <si>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</si>
  <si>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</si>
  <si>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</si>
  <si>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</si>
  <si>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</si>
  <si>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</si>
  <si>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</si>
  <si>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</si>
  <si>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</si>
  <si>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</si>
  <si>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</si>
  <si>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</si>
  <si>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</si>
  <si>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</si>
  <si>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</si>
  <si>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</si>
  <si>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</si>
  <si>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</si>
  <si>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</si>
  <si>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</si>
  <si>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</si>
  <si>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</si>
  <si>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</si>
  <si>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</si>
  <si>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</si>
  <si>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</si>
  <si>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</si>
  <si>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</si>
  <si>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</si>
  <si>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</si>
  <si>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</si>
  <si>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</si>
  <si>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</si>
  <si>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</si>
  <si>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</si>
  <si>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</si>
  <si>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</si>
  <si>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</si>
  <si>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</si>
  <si>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</si>
  <si>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</si>
  <si>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</si>
  <si>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</si>
  <si>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</si>
  <si>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</si>
  <si>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</si>
  <si>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</si>
  <si>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</si>
  <si>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</si>
  <si>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</si>
  <si>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</si>
  <si>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</si>
  <si>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</si>
  <si>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</si>
  <si>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</si>
  <si>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</si>
  <si>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</si>
  <si>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</si>
  <si>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</si>
  <si>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</si>
  <si>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</si>
  <si>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</si>
  <si>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</si>
  <si>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</si>
  <si>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</si>
  <si>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</si>
  <si>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</si>
  <si>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</si>
  <si>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</si>
  <si>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</si>
  <si>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</si>
  <si>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</si>
  <si>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</si>
  <si>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</si>
  <si>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</si>
  <si>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</si>
  <si>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</si>
  <si>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</si>
  <si>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</si>
  <si>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</si>
  <si>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</si>
  <si>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</si>
  <si>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</si>
  <si>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</si>
  <si>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</si>
  <si>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</si>
  <si>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</si>
  <si>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</si>
  <si>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</si>
  <si>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</si>
  <si>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</si>
  <si>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</si>
  <si>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</si>
  <si>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</si>
  <si>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</si>
  <si>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</si>
  <si>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</si>
  <si>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</si>
  <si>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</si>
  <si>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</si>
  <si>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</si>
  <si>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</si>
  <si>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</si>
  <si>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</si>
  <si>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</si>
  <si>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</si>
  <si>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</si>
  <si>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</si>
  <si>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</si>
  <si>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</si>
  <si>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</si>
  <si>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</si>
  <si>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</si>
  <si>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</si>
  <si>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</si>
  <si>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</si>
  <si>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</si>
  <si>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</si>
  <si>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</si>
  <si>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</si>
  <si>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</si>
  <si>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</si>
  <si>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</si>
  <si>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</si>
  <si>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</si>
  <si>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</si>
  <si>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</si>
  <si>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</si>
  <si>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</si>
  <si>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</si>
  <si>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</si>
  <si>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</si>
  <si>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</si>
  <si>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</si>
  <si>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</si>
  <si>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</si>
  <si>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</si>
  <si>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</si>
  <si>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</si>
  <si>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</si>
  <si>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</si>
  <si>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</si>
  <si>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</si>
  <si>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</si>
  <si>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</si>
  <si>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</si>
  <si>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</si>
  <si>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</si>
  <si>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</si>
  <si>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</si>
  <si>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</si>
  <si>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</si>
  <si>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</si>
  <si>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</si>
  <si>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</si>
  <si>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</si>
  <si>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</si>
  <si>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</si>
  <si>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</si>
  <si>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</si>
  <si>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</si>
  <si>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</si>
  <si>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</si>
  <si>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</si>
  <si>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</si>
  <si>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</si>
  <si>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</si>
  <si>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</si>
  <si>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</si>
  <si>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</si>
  <si>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</si>
  <si>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</si>
  <si>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</si>
  <si>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</si>
  <si>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</si>
  <si>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</si>
  <si>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</si>
  <si>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</si>
  <si>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</si>
  <si>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</si>
  <si>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</si>
  <si>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</si>
  <si>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</si>
  <si>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</si>
  <si>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</si>
  <si>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</si>
  <si>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</si>
  <si>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</si>
  <si>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</si>
  <si>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</si>
  <si>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</si>
  <si>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</si>
  <si>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</si>
  <si>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</si>
  <si>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</si>
  <si>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</si>
  <si>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</si>
  <si>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</si>
  <si>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</si>
  <si>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</si>
  <si>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</si>
  <si>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</si>
  <si>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</si>
  <si>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</si>
  <si>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</si>
  <si>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</si>
  <si>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</si>
  <si>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</si>
  <si>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</si>
  <si>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</si>
  <si>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</si>
  <si>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</si>
  <si>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</si>
  <si>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</si>
  <si>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</si>
  <si>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</si>
  <si>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</si>
  <si>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</si>
  <si>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</si>
  <si>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</si>
  <si>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</si>
  <si>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</si>
  <si>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</si>
  <si>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</si>
  <si>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</si>
  <si>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</si>
  <si>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</si>
  <si>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</si>
  <si>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</si>
  <si>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</si>
  <si>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</si>
  <si>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</si>
  <si>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</si>
  <si>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</si>
  <si>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</si>
  <si>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</si>
  <si>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</si>
  <si>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</si>
  <si>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</si>
  <si>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</si>
  <si>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</si>
  <si>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</si>
  <si>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</si>
  <si>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</si>
  <si>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</si>
  <si>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</si>
  <si>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</si>
  <si>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</si>
  <si>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</si>
  <si>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</si>
  <si>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</si>
  <si>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</si>
  <si>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</si>
  <si>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</si>
  <si>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</si>
  <si>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</si>
  <si>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</si>
  <si>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</si>
  <si>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</si>
  <si>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</si>
  <si>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</si>
  <si>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</si>
  <si>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</si>
  <si>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</si>
  <si>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</si>
  <si>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</si>
  <si>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</si>
  <si>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</si>
  <si>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</si>
  <si>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</si>
  <si>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</si>
  <si>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</si>
  <si>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</si>
  <si>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</si>
  <si>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</si>
  <si>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</si>
  <si>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</si>
  <si>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</si>
  <si>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</si>
  <si>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</si>
  <si>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</si>
  <si>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</si>
  <si>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</si>
  <si>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</si>
  <si>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</si>
  <si>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</si>
  <si>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</si>
  <si>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</si>
  <si>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</si>
  <si>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</si>
  <si>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</si>
  <si>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</si>
  <si>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</si>
  <si>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</si>
  <si>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</si>
  <si>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</si>
  <si>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</si>
  <si>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</si>
  <si>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</si>
  <si>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</si>
  <si>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</si>
  <si>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</si>
  <si>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</si>
  <si>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</si>
  <si>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</si>
  <si>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</si>
  <si>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</si>
  <si>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</si>
  <si>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</si>
  <si>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</si>
  <si>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</si>
  <si>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</si>
  <si>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</si>
  <si>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</si>
  <si>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</si>
  <si>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</si>
  <si>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</si>
  <si>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</si>
  <si>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</si>
  <si>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</si>
  <si>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</si>
  <si>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</si>
  <si>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</si>
  <si>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</si>
  <si>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</si>
  <si>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</si>
  <si>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</si>
  <si>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</si>
  <si>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</si>
  <si>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</si>
  <si>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</si>
  <si>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</si>
  <si>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</si>
  <si>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</si>
  <si>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</si>
  <si>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</si>
  <si>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</si>
  <si>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</si>
  <si>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</si>
  <si>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</si>
  <si>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</si>
  <si>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</si>
  <si>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</si>
  <si>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</si>
  <si>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</si>
  <si>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</si>
  <si>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</si>
  <si>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</si>
  <si>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</si>
  <si>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</si>
  <si>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</si>
  <si>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</si>
  <si>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</si>
  <si>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</si>
  <si>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</si>
  <si>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</si>
  <si>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</si>
  <si>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</si>
  <si>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</si>
  <si>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</si>
  <si>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</si>
  <si>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</si>
  <si>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</si>
  <si>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</si>
  <si>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</si>
  <si>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</si>
  <si>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</si>
  <si>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</si>
  <si>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</si>
  <si>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</si>
  <si>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</si>
  <si>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</si>
  <si>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</si>
  <si>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</si>
  <si>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</si>
  <si>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</si>
  <si>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</si>
  <si>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</si>
  <si>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</si>
  <si>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</si>
  <si>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</si>
  <si>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</si>
  <si>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</si>
  <si>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</si>
  <si>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</si>
  <si>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</si>
  <si>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</si>
  <si>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</si>
  <si>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</si>
  <si>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</si>
  <si>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</si>
  <si>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</si>
  <si>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</si>
  <si>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</si>
  <si>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</si>
  <si>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</si>
  <si>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</si>
  <si>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</si>
  <si>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</si>
  <si>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</si>
  <si>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</si>
  <si>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</si>
  <si>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</si>
  <si>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</si>
  <si>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</si>
  <si>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</si>
  <si>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</si>
  <si>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</si>
  <si>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</si>
  <si>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</si>
  <si>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</si>
  <si>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</si>
  <si>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</si>
  <si>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</si>
  <si>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</si>
  <si>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</si>
  <si>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</si>
  <si>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</si>
  <si>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</si>
  <si>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</si>
  <si>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</si>
  <si>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</si>
  <si>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</si>
  <si>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</si>
  <si>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</si>
  <si>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</si>
  <si>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</si>
  <si>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</si>
  <si>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</si>
  <si>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</si>
  <si>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</si>
  <si>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</si>
  <si>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</si>
  <si>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</si>
  <si>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</si>
  <si>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</si>
  <si>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</si>
  <si>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</si>
  <si>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</si>
  <si>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</si>
  <si>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</si>
  <si>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</si>
  <si>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</si>
  <si>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</si>
  <si>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</si>
  <si>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</si>
  <si>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</si>
  <si>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</si>
  <si>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</si>
  <si>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</si>
  <si>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</si>
  <si>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</si>
  <si>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</si>
  <si>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</si>
  <si>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</si>
  <si>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</si>
  <si>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</si>
  <si>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</si>
  <si>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</si>
  <si>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</si>
  <si>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</si>
  <si>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</si>
  <si>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</si>
  <si>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</si>
  <si>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</si>
  <si>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</si>
  <si>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</si>
  <si>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</si>
  <si>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</si>
  <si>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</si>
  <si>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</si>
  <si>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</si>
  <si>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</si>
  <si>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</si>
  <si>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</si>
  <si>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</si>
  <si>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</si>
  <si>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</si>
  <si>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</si>
  <si>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</si>
  <si>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</si>
  <si>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</si>
  <si>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</si>
  <si>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</si>
  <si>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</si>
  <si>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</si>
  <si>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</si>
  <si>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</si>
  <si>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</si>
  <si>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</si>
  <si>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</si>
  <si>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</si>
  <si>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</si>
  <si>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</si>
  <si>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</si>
  <si>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</si>
  <si>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</si>
  <si>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</si>
  <si>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</si>
  <si>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</si>
  <si>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</si>
  <si>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</si>
  <si>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</si>
  <si>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</si>
  <si>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</si>
  <si>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</si>
  <si>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</si>
  <si>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</si>
  <si>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</si>
  <si>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</si>
  <si>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</si>
  <si>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</si>
  <si>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</si>
  <si>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</si>
  <si>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</si>
  <si>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</si>
  <si>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</si>
  <si>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</si>
  <si>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</si>
  <si>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</si>
  <si>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</si>
  <si>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</si>
  <si>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</si>
  <si>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</si>
  <si>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</si>
  <si>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</si>
  <si>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</si>
  <si>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</si>
  <si>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</si>
  <si>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</si>
  <si>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</si>
  <si>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</si>
  <si>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</si>
  <si>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</si>
  <si>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</si>
  <si>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</si>
  <si>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</si>
  <si>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</si>
  <si>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</si>
  <si>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</si>
  <si>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</si>
  <si>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</si>
  <si>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</si>
  <si>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</si>
  <si>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</si>
  <si>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</si>
  <si>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</si>
  <si>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</si>
  <si>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</si>
  <si>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</si>
  <si>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</si>
  <si>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</si>
  <si>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</si>
  <si>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</si>
  <si>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</si>
  <si>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</si>
  <si>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</si>
  <si>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</si>
  <si>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</si>
  <si>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</si>
  <si>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</si>
  <si>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</si>
  <si>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</si>
  <si>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</si>
  <si>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</si>
  <si>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</si>
  <si>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</si>
  <si>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</si>
  <si>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</si>
  <si>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</si>
  <si>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</si>
  <si>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</si>
  <si>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</si>
  <si>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</si>
  <si>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</si>
  <si>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</si>
  <si>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</si>
  <si>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</si>
  <si>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</si>
  <si>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</si>
  <si>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</si>
  <si>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</si>
  <si>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</si>
  <si>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</si>
  <si>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</si>
  <si>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</si>
  <si>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</si>
  <si>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</si>
  <si>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</si>
  <si>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</si>
  <si>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</si>
  <si>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</si>
  <si>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</si>
  <si>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</si>
  <si>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</si>
  <si>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</si>
  <si>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</si>
  <si>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</si>
  <si>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</si>
  <si>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</si>
  <si>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</si>
  <si>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</si>
  <si>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</si>
  <si>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</si>
  <si>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</si>
  <si>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</si>
  <si>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</si>
  <si>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</si>
  <si>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</si>
  <si>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</si>
  <si>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</si>
  <si>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</si>
  <si>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</si>
  <si>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</si>
  <si>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</si>
  <si>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</si>
  <si>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</si>
  <si>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</si>
  <si>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</si>
  <si>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</si>
  <si>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</si>
  <si>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</si>
  <si>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</si>
  <si>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</si>
  <si>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</si>
  <si>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</si>
  <si>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</si>
  <si>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</si>
  <si>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</si>
  <si>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</si>
  <si>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</si>
  <si>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</si>
  <si>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</si>
  <si>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</si>
  <si>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</si>
  <si>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</si>
  <si>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</si>
  <si>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</si>
  <si>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</si>
  <si>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</si>
  <si>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</si>
  <si>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</si>
  <si>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</si>
  <si>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</si>
  <si>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</si>
  <si>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</si>
  <si>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</si>
  <si>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</si>
  <si>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</si>
  <si>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</si>
  <si>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</si>
  <si>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</si>
  <si>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</si>
  <si>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</si>
  <si>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</si>
  <si>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</si>
  <si>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</si>
  <si>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</si>
  <si>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</si>
  <si>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</si>
  <si>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</si>
  <si>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</si>
  <si>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</si>
  <si>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</si>
  <si>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</si>
  <si>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</si>
  <si>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</si>
  <si>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</si>
  <si>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</si>
  <si>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</si>
  <si>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</si>
  <si>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</si>
  <si>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</si>
  <si>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</si>
  <si>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</si>
  <si>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</si>
  <si>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</si>
  <si>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</si>
  <si>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</si>
  <si>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</si>
  <si>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</si>
  <si>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</si>
  <si>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</si>
  <si>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</si>
  <si>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</si>
  <si>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</si>
  <si>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</si>
  <si>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</si>
  <si>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</si>
  <si>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</si>
  <si>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</si>
  <si>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</si>
  <si>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</si>
  <si>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</si>
  <si>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</si>
  <si>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</si>
  <si>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</si>
  <si>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</si>
  <si>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</si>
  <si>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</si>
  <si>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</si>
  <si>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</si>
  <si>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</si>
  <si>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</si>
  <si>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</si>
  <si>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</si>
  <si>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</si>
  <si>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</si>
  <si>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</si>
  <si>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</si>
  <si>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</si>
  <si>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</si>
  <si>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</si>
  <si>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</si>
  <si>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</si>
  <si>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</si>
  <si>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</si>
  <si>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</si>
  <si>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</si>
  <si>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</si>
  <si>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</si>
  <si>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</si>
  <si>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</si>
  <si>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</si>
  <si>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</si>
  <si>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</si>
  <si>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</si>
  <si>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</si>
  <si>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</si>
  <si>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</si>
  <si>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</si>
  <si>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</si>
  <si>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</si>
  <si>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</si>
  <si>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</si>
  <si>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</si>
  <si>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</si>
  <si>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</si>
  <si>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</si>
  <si>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</si>
  <si>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</si>
  <si>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</si>
  <si>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</si>
  <si>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</si>
  <si>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</si>
  <si>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</si>
  <si>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</si>
  <si>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</si>
  <si>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</si>
  <si>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</si>
  <si>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</si>
  <si>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</si>
  <si>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</si>
  <si>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</si>
  <si>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</si>
  <si>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</si>
  <si>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</si>
  <si>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</si>
  <si>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</si>
  <si>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</si>
  <si>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</si>
  <si>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</si>
  <si>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</si>
  <si>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</si>
  <si>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</si>
  <si>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</si>
  <si>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</si>
  <si>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</si>
  <si>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</si>
  <si>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</si>
  <si>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</si>
  <si>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</si>
  <si>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</si>
  <si>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</si>
  <si>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</si>
  <si>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</si>
  <si>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</si>
  <si>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</si>
  <si>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</si>
  <si>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</si>
  <si>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</si>
  <si>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</si>
  <si>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</si>
  <si>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</si>
  <si>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</si>
  <si>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</si>
  <si>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</si>
  <si>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</si>
  <si>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</si>
  <si>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</si>
  <si>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</si>
  <si>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</si>
  <si>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</si>
  <si>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</si>
  <si>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</si>
  <si>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</si>
  <si>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</si>
  <si>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</si>
  <si>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</si>
  <si>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</si>
  <si>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</si>
  <si>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</si>
  <si>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</si>
  <si>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</si>
  <si>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</si>
  <si>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</si>
  <si>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</si>
  <si>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</si>
  <si>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</si>
  <si>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</si>
  <si>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</si>
  <si>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</si>
  <si>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</si>
  <si>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</si>
  <si>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</si>
  <si>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</si>
  <si>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</si>
  <si>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</si>
  <si>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</si>
  <si>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</si>
  <si>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</si>
  <si>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</si>
  <si>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</si>
  <si>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</si>
  <si>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</si>
  <si>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</si>
  <si>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</si>
  <si>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</si>
  <si>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</si>
  <si>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</si>
  <si>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</si>
  <si>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</si>
  <si>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</si>
  <si>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</si>
  <si>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</si>
  <si>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</si>
  <si>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</si>
  <si>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</si>
  <si>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</si>
  <si>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</si>
  <si>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</si>
  <si>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</si>
  <si>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</si>
  <si>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</si>
  <si>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</si>
  <si>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</si>
  <si>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</si>
  <si>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</si>
  <si>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</si>
  <si>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</si>
  <si>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</si>
  <si>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</si>
  <si>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</si>
  <si>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</si>
  <si>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</si>
  <si>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</si>
  <si>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</si>
  <si>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</si>
  <si>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</si>
  <si>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</si>
  <si>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</si>
  <si>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</si>
  <si>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</si>
  <si>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</si>
  <si>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</si>
  <si>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</si>
  <si>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</si>
  <si>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</si>
  <si>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</si>
  <si>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</si>
  <si>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</si>
  <si>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</si>
  <si>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</si>
  <si>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</si>
  <si>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</si>
  <si>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</si>
  <si>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</si>
  <si>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</si>
  <si>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</si>
  <si>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</si>
  <si>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</si>
  <si>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</si>
  <si>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</si>
  <si>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</si>
  <si>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</si>
  <si>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</si>
  <si>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</si>
  <si>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</si>
  <si>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</si>
  <si>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</si>
  <si>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</si>
  <si>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</si>
  <si>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</si>
  <si>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</si>
  <si>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</si>
  <si>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</si>
  <si>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</si>
  <si>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</si>
  <si>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</si>
  <si>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</si>
  <si>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</si>
  <si>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</si>
  <si>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</si>
  <si>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</si>
  <si>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</si>
  <si>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</si>
  <si>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</si>
  <si>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</si>
  <si>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</si>
  <si>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</si>
  <si>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</si>
  <si>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</si>
  <si>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</si>
  <si>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</si>
  <si>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</si>
  <si>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</si>
  <si>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</si>
  <si>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</si>
  <si>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</si>
  <si>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</si>
  <si>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</si>
  <si>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</si>
  <si>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</si>
  <si>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</si>
  <si>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</si>
  <si>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</si>
  <si>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</si>
  <si>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</si>
  <si>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</si>
  <si>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</si>
  <si>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</si>
  <si>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</si>
  <si>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</si>
  <si>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</si>
  <si>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</si>
  <si>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</si>
  <si>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</si>
  <si>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</si>
  <si>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</si>
  <si>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</si>
  <si>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</si>
  <si>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</si>
  <si>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</si>
  <si>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</si>
  <si>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</si>
  <si>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</si>
  <si>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</si>
  <si>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</si>
  <si>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</si>
  <si>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</si>
  <si>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</si>
  <si>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</si>
  <si>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</si>
  <si>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</si>
  <si>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</si>
  <si>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</si>
  <si>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</si>
  <si>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</si>
  <si>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</si>
  <si>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</si>
  <si>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</si>
  <si>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</si>
  <si>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</si>
  <si>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</si>
  <si>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</si>
  <si>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</si>
  <si>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</si>
  <si>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</si>
  <si>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</si>
  <si>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</si>
  <si>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</si>
  <si>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</si>
  <si>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</si>
  <si>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</si>
  <si>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</si>
  <si>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</si>
  <si>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</si>
  <si>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</si>
  <si>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</si>
  <si>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</si>
  <si>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</si>
  <si>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</si>
  <si>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</si>
  <si>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</si>
  <si>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</si>
  <si>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</si>
  <si>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</si>
  <si>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</si>
  <si>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</si>
  <si>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</si>
  <si>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</si>
  <si>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</si>
  <si>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</si>
  <si>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</si>
  <si>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</si>
  <si>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</si>
  <si>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</si>
  <si>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</si>
  <si>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</si>
  <si>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</si>
  <si>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</si>
  <si>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</si>
  <si>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</si>
  <si>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</si>
  <si>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</si>
  <si>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</si>
  <si>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</si>
  <si>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</si>
  <si>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</si>
  <si>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</si>
  <si>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</si>
  <si>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</si>
  <si>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</si>
  <si>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</si>
  <si>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</si>
  <si>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</si>
  <si>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</si>
  <si>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</si>
  <si>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</si>
  <si>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</si>
  <si>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</si>
  <si>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</si>
  <si>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</si>
  <si>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</si>
  <si>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</si>
  <si>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</si>
  <si>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</si>
  <si>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</si>
  <si>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</si>
  <si>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</si>
  <si>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</si>
  <si>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</si>
  <si>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</si>
  <si>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</si>
  <si>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</si>
  <si>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</si>
  <si>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</si>
  <si>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</si>
  <si>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</si>
  <si>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</si>
  <si>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</si>
  <si>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</si>
  <si>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</si>
  <si>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</si>
  <si>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</si>
  <si>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</si>
  <si>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</si>
  <si>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</si>
  <si>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</si>
  <si>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</si>
  <si>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</si>
  <si>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</si>
  <si>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</si>
  <si>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</si>
  <si>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</si>
  <si>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</si>
  <si>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</si>
  <si>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</si>
  <si>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</si>
  <si>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</si>
  <si>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</si>
  <si>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</si>
  <si>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</si>
  <si>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</si>
  <si>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</si>
  <si>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</si>
  <si>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</si>
  <si>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</si>
  <si>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</si>
  <si>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</si>
  <si>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</si>
  <si>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</si>
  <si>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</si>
  <si>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</si>
  <si>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</si>
  <si>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</si>
  <si>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</si>
  <si>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</si>
  <si>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</si>
  <si>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</si>
  <si>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</si>
  <si>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</si>
  <si>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</si>
  <si>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</si>
  <si>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</si>
  <si>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</si>
  <si>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</si>
  <si>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</si>
  <si>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</si>
  <si>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</si>
  <si>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</si>
  <si>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</si>
  <si>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</si>
  <si>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</si>
  <si>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</si>
  <si>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</si>
  <si>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</si>
  <si>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</si>
  <si>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</si>
  <si>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</si>
  <si>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</si>
  <si>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</si>
  <si>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</si>
  <si>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</si>
  <si>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</si>
  <si>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</si>
  <si>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</si>
  <si>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</si>
  <si>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</si>
  <si>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</si>
  <si>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</si>
  <si>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</si>
  <si>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</si>
  <si>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</si>
  <si>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</si>
  <si>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</si>
  <si>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</si>
  <si>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</si>
  <si>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</si>
  <si>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</si>
  <si>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</si>
  <si>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</si>
  <si>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</si>
  <si>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</si>
  <si>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</si>
  <si>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</si>
  <si>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</si>
  <si>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</si>
  <si>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</si>
  <si>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</si>
  <si>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</si>
  <si>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</si>
  <si>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</si>
  <si>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</si>
  <si>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</si>
  <si>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</si>
  <si>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</si>
  <si>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</si>
  <si>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</si>
  <si>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</si>
  <si>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</si>
  <si>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</si>
  <si>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</si>
  <si>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</si>
  <si>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</si>
  <si>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</si>
  <si>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</si>
  <si>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</si>
  <si>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</si>
  <si>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</si>
  <si>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</si>
  <si>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</si>
  <si>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</si>
  <si>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</si>
  <si>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</si>
  <si>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</si>
  <si>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</si>
  <si>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</si>
  <si>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</si>
  <si>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</si>
  <si>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</si>
  <si>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</si>
  <si>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</si>
  <si>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</si>
  <si>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</si>
  <si>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</si>
  <si>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</si>
  <si>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</si>
  <si>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</si>
  <si>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</si>
  <si>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</si>
  <si>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</si>
  <si>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</si>
  <si>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</si>
  <si>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</si>
  <si>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</si>
  <si>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</si>
  <si>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</si>
  <si>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</si>
  <si>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</si>
  <si>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</si>
  <si>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</si>
  <si>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</si>
  <si>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</si>
  <si>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</si>
  <si>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</si>
  <si>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</si>
  <si>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</si>
  <si>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</si>
  <si>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</si>
  <si>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</si>
  <si>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</si>
  <si>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</si>
  <si>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</si>
  <si>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</si>
  <si>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</si>
  <si>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</si>
  <si>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</si>
  <si>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</si>
  <si>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</si>
  <si>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</si>
  <si>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</si>
  <si>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</si>
  <si>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</si>
  <si>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</si>
  <si>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</si>
  <si>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</si>
  <si>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</si>
  <si>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</si>
  <si>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</si>
  <si>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</si>
  <si>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</si>
  <si>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</si>
  <si>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</si>
  <si>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</si>
  <si>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</si>
  <si>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</si>
  <si>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</si>
  <si>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</si>
  <si>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</si>
  <si>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</si>
  <si>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</si>
  <si>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</si>
  <si>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</si>
  <si>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</si>
  <si>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</si>
  <si>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</si>
  <si>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</si>
  <si>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</si>
  <si>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</si>
  <si>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</si>
  <si>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</si>
  <si>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</si>
  <si>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</si>
  <si>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</si>
  <si>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</si>
  <si>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</si>
  <si>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</si>
  <si>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</si>
  <si>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</si>
  <si>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</si>
  <si>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</si>
  <si>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</si>
  <si>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</si>
  <si>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</si>
  <si>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</si>
  <si>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</si>
  <si>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</si>
  <si>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</si>
  <si>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</si>
  <si>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</si>
  <si>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</si>
  <si>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</si>
  <si>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</si>
  <si>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</si>
  <si>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</si>
  <si>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</si>
  <si>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</si>
  <si>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</si>
  <si>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</si>
  <si>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</si>
  <si>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</si>
  <si>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</si>
  <si>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</si>
  <si>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</si>
  <si>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</si>
  <si>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</si>
  <si>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</si>
  <si>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</si>
  <si>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</si>
  <si>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</si>
  <si>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</si>
  <si>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</si>
  <si>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</si>
  <si>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</si>
  <si>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</si>
  <si>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</si>
  <si>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</si>
  <si>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</si>
  <si>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</si>
  <si>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</si>
  <si>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</si>
  <si>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</si>
  <si>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</si>
  <si>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</si>
  <si>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</si>
  <si>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</si>
  <si>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</si>
  <si>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</si>
  <si>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</si>
  <si>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</si>
  <si>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</si>
  <si>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</si>
  <si>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</si>
  <si>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</si>
  <si>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</si>
  <si>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</si>
  <si>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</si>
  <si>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</si>
  <si>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</si>
  <si>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</si>
  <si>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</si>
  <si>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</si>
  <si>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</si>
  <si>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</si>
  <si>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</si>
  <si>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</si>
  <si>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</si>
  <si>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</si>
  <si>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</si>
  <si>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</si>
  <si>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</si>
  <si>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</si>
  <si>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</si>
  <si>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</si>
  <si>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</si>
  <si>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</si>
  <si>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</si>
  <si>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</si>
  <si>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</si>
  <si>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</si>
  <si>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</si>
  <si>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</si>
  <si>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</si>
  <si>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</si>
  <si>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</si>
  <si>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</si>
  <si>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</si>
  <si>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</si>
  <si>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</si>
  <si>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</si>
  <si>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</si>
  <si>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</si>
  <si>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</si>
  <si>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</si>
  <si>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</si>
  <si>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</si>
  <si>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</si>
  <si>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</si>
  <si>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</si>
  <si>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</si>
  <si>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</si>
  <si>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</si>
  <si>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</si>
  <si>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</si>
  <si>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</si>
  <si>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</si>
  <si>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</si>
  <si>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</si>
  <si>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</si>
  <si>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</si>
  <si>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</si>
  <si>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</si>
  <si>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</si>
  <si>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</si>
  <si>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</si>
  <si>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</si>
  <si>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</si>
  <si>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</si>
  <si>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</si>
  <si>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</si>
  <si>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</si>
  <si>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</si>
  <si>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</si>
  <si>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</si>
  <si>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</si>
  <si>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</si>
  <si>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</si>
  <si>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</si>
  <si>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</si>
  <si>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</si>
  <si>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</si>
  <si>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</si>
  <si>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</si>
  <si>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</si>
  <si>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</si>
  <si>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</si>
  <si>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</si>
  <si>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</si>
  <si>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</si>
  <si>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</si>
  <si>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</si>
  <si>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</si>
  <si>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</si>
  <si>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</si>
  <si>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</si>
  <si>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</si>
  <si>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</si>
  <si>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</si>
  <si>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</si>
  <si>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</si>
  <si>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</si>
  <si>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</si>
  <si>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</si>
  <si>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</si>
  <si>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</si>
  <si>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</si>
  <si>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</si>
  <si>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</si>
  <si>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</si>
  <si>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</si>
  <si>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</si>
  <si>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</si>
  <si>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</si>
  <si>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</si>
  <si>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</si>
  <si>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</si>
  <si>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</si>
  <si>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</si>
  <si>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</si>
  <si>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</si>
  <si>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</si>
  <si>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</si>
  <si>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</si>
  <si>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</si>
  <si>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</si>
  <si>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</si>
  <si>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</si>
  <si>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</si>
  <si>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</si>
  <si>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</si>
  <si>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</si>
  <si>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</si>
  <si>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</si>
  <si>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</si>
  <si>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</si>
  <si>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</si>
  <si>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</si>
  <si>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</si>
  <si>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</si>
  <si>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</si>
  <si>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</si>
  <si>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</si>
  <si>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</si>
  <si>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</si>
  <si>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</si>
  <si>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</si>
  <si>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</si>
  <si>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</si>
  <si>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</si>
  <si>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</si>
  <si>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</si>
  <si>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</si>
  <si>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</si>
  <si>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</si>
  <si>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</si>
  <si>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</si>
  <si>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</si>
  <si>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</si>
  <si>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</si>
  <si>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</si>
  <si>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</si>
  <si>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</si>
  <si>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</si>
  <si>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</si>
  <si>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</si>
  <si>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</si>
  <si>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</si>
  <si>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</si>
  <si>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</si>
  <si>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</si>
  <si>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</si>
  <si>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</si>
  <si>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</si>
  <si>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</si>
  <si>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</si>
  <si>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</si>
  <si>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</si>
  <si>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</si>
  <si>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</si>
  <si>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</si>
  <si>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</si>
  <si>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</si>
  <si>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</si>
  <si>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</si>
  <si>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</si>
  <si>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</si>
  <si>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</si>
  <si>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</si>
  <si>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</si>
  <si>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</si>
  <si>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</si>
  <si>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</si>
  <si>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</si>
  <si>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</si>
  <si>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</si>
  <si>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</si>
  <si>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</si>
  <si>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</si>
  <si>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</si>
  <si>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</si>
  <si>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</si>
  <si>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</si>
  <si>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</si>
  <si>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</si>
  <si>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</si>
  <si>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</si>
  <si>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</si>
  <si>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</si>
  <si>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</si>
  <si>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</si>
  <si>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</si>
  <si>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</si>
  <si>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</si>
  <si>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</si>
  <si>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</si>
  <si>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</si>
  <si>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</si>
  <si>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</si>
  <si>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</si>
  <si>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</si>
  <si>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</si>
  <si>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</si>
  <si>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</si>
  <si>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</si>
  <si>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</si>
  <si>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</si>
  <si>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</si>
  <si>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</si>
  <si>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</si>
  <si>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</si>
  <si>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</si>
  <si>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</si>
  <si>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</si>
  <si>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</si>
  <si>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</si>
  <si>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</si>
  <si>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</si>
  <si>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</si>
  <si>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</si>
  <si>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</si>
  <si>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</si>
  <si>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</si>
  <si>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</si>
  <si>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</si>
  <si>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</si>
  <si>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</si>
  <si>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</si>
  <si>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</si>
  <si>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</si>
  <si>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</si>
  <si>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</si>
  <si>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</si>
  <si>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</si>
  <si>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</si>
  <si>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</si>
  <si>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</si>
  <si>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</si>
  <si>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</si>
  <si>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</si>
  <si>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</si>
  <si>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</si>
  <si>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</si>
  <si>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</si>
  <si>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</si>
  <si>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</si>
  <si>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</si>
  <si>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</si>
  <si>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</si>
  <si>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</si>
  <si>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</si>
  <si>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</si>
  <si>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</si>
  <si>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</si>
  <si>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</si>
  <si>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</si>
  <si>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</si>
  <si>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</si>
  <si>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</si>
  <si>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</si>
  <si>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</si>
  <si>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</si>
  <si>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</si>
  <si>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</si>
  <si>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</si>
  <si>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</si>
  <si>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</si>
  <si>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</si>
  <si>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</si>
  <si>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</si>
  <si>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</si>
  <si>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</si>
  <si>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</si>
  <si>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</si>
  <si>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</si>
  <si>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</si>
  <si>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</si>
  <si>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</si>
  <si>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</si>
  <si>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</si>
  <si>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</si>
  <si>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</si>
  <si>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</si>
  <si>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</si>
  <si>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</si>
  <si>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</si>
  <si>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</si>
  <si>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</si>
  <si>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</si>
  <si>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</si>
  <si>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</si>
  <si>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</si>
  <si>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</si>
  <si>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</si>
  <si>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</si>
  <si>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</si>
  <si>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</si>
  <si>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</si>
  <si>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</si>
  <si>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</si>
  <si>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</si>
  <si>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</si>
  <si>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</si>
  <si>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</si>
  <si>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</si>
  <si>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</si>
  <si>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</si>
  <si>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</si>
  <si>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</si>
  <si>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</si>
  <si>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</si>
  <si>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</si>
  <si>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</si>
  <si>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</si>
  <si>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</si>
  <si>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</si>
  <si>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</si>
  <si>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</si>
  <si>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</si>
  <si>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</si>
  <si>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</si>
  <si>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</si>
  <si>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</si>
  <si>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</si>
  <si>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</si>
  <si>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</si>
  <si>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</si>
  <si>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</si>
  <si>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</si>
  <si>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</si>
  <si>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</si>
  <si>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</si>
  <si>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</si>
  <si>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</si>
  <si>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</si>
  <si>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</si>
  <si>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</si>
  <si>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</si>
  <si>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</si>
  <si>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</si>
  <si>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</si>
  <si>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</si>
  <si>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</si>
  <si>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</si>
  <si>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</si>
  <si>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</si>
  <si>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</si>
  <si>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</si>
  <si>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</si>
  <si>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</si>
  <si>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</si>
  <si>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</si>
  <si>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</si>
  <si>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</si>
  <si>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</si>
  <si>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</si>
  <si>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</si>
  <si>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</si>
  <si>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</si>
  <si>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</si>
  <si>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</si>
  <si>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</si>
  <si>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</si>
  <si>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</si>
  <si>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</si>
  <si>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</si>
  <si>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</si>
  <si>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</si>
  <si>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</si>
  <si>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</si>
  <si>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</si>
  <si>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</si>
  <si>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</si>
  <si>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</si>
  <si>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</si>
  <si>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</si>
  <si>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</si>
  <si>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</si>
  <si>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</si>
  <si>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</si>
  <si>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</si>
  <si>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</si>
  <si>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</si>
  <si>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</si>
  <si>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</si>
  <si>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</si>
  <si>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</si>
  <si>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</si>
  <si>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</si>
  <si>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</si>
  <si>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</si>
  <si>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</si>
  <si>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</si>
  <si>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</si>
  <si>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</si>
  <si>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</si>
  <si>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</si>
  <si>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</si>
  <si>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</si>
  <si>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</si>
  <si>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</si>
  <si>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</si>
  <si>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</si>
  <si>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</si>
  <si>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</si>
  <si>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</si>
  <si>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</si>
  <si>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</si>
  <si>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</si>
  <si>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</si>
  <si>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</si>
  <si>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</si>
  <si>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</si>
  <si>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</si>
  <si>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</si>
  <si>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</si>
  <si>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</si>
  <si>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</si>
  <si>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</si>
  <si>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</si>
  <si>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</si>
  <si>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</si>
  <si>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</si>
  <si>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</si>
  <si>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</si>
  <si>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</si>
  <si>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</si>
  <si>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</si>
  <si>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</si>
  <si>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</si>
  <si>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</si>
  <si>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</si>
  <si>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</si>
  <si>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</si>
  <si>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</si>
  <si>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</si>
  <si>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</si>
  <si>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</si>
  <si>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</si>
  <si>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</si>
  <si>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</si>
  <si>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</si>
  <si>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</si>
  <si>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</si>
  <si>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</si>
  <si>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</si>
  <si>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</si>
  <si>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</si>
  <si>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</si>
  <si>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</si>
  <si>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</si>
  <si>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</si>
  <si>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</si>
  <si>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</si>
  <si>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</si>
  <si>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</si>
  <si>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</si>
  <si>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</si>
  <si>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</si>
  <si>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</si>
  <si>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</si>
  <si>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</si>
  <si>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</si>
  <si>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</si>
  <si>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</si>
  <si>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</si>
  <si>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</si>
  <si>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</si>
  <si>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</si>
  <si>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</si>
  <si>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</si>
  <si>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</si>
  <si>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</si>
  <si>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</si>
  <si>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</si>
  <si>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</si>
  <si>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</si>
  <si>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</si>
  <si>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</si>
  <si>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</si>
  <si>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</si>
  <si>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</si>
  <si>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</si>
  <si>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</si>
  <si>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</si>
  <si>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</si>
  <si>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</si>
  <si>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</si>
  <si>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</si>
  <si>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</si>
  <si>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</si>
  <si>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</si>
  <si>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</si>
  <si>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</si>
  <si>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</si>
  <si>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</si>
  <si>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</si>
  <si>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</si>
  <si>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</si>
  <si>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</si>
  <si>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</si>
  <si>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</si>
  <si>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</si>
  <si>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</si>
  <si>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</si>
  <si>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</si>
  <si>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</si>
  <si>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</si>
  <si>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</si>
  <si>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</si>
  <si>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</si>
  <si>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</si>
  <si>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</si>
  <si>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</si>
  <si>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</si>
  <si>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</si>
  <si>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</si>
  <si>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</si>
  <si>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</si>
  <si>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</si>
  <si>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</si>
  <si>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</si>
  <si>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</si>
  <si>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</si>
  <si>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</si>
  <si>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</si>
  <si>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</si>
  <si>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</si>
  <si>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</si>
  <si>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</si>
  <si>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</si>
  <si>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</si>
  <si>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</si>
  <si>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</si>
  <si>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</si>
  <si>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</si>
  <si>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</si>
  <si>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</si>
  <si>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</si>
  <si>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</si>
  <si>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</si>
  <si>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</si>
  <si>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</si>
  <si>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</si>
  <si>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</si>
  <si>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</si>
  <si>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</si>
  <si>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</si>
  <si>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</si>
  <si>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</si>
  <si>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</si>
  <si>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</si>
  <si>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</si>
  <si>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</si>
  <si>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</si>
  <si>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</si>
  <si>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</si>
  <si>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</si>
  <si>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</si>
  <si>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</si>
  <si>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</si>
  <si>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</si>
  <si>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</si>
  <si>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</si>
  <si>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</si>
  <si>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</si>
  <si>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</si>
  <si>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</si>
  <si>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</si>
  <si>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</si>
  <si>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</si>
  <si>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</si>
  <si>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</si>
  <si>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</si>
  <si>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</si>
  <si>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</si>
  <si>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</si>
  <si>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</si>
  <si>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</si>
  <si>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</si>
  <si>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</si>
  <si>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</si>
  <si>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</si>
  <si>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</si>
  <si>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</si>
  <si>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</si>
  <si>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</si>
  <si>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</si>
  <si>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</si>
  <si>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</si>
  <si>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</si>
  <si>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</si>
  <si>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</si>
  <si>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</si>
  <si>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</si>
  <si>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</si>
  <si>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</si>
  <si>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</si>
  <si>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</si>
  <si>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</si>
  <si>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</si>
  <si>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</si>
  <si>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</si>
  <si>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</si>
  <si>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</si>
  <si>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</si>
  <si>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</si>
  <si>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</si>
  <si>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</si>
  <si>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</si>
  <si>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</si>
  <si>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</si>
  <si>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</si>
  <si>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</si>
  <si>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</si>
  <si>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</si>
  <si>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</si>
  <si>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</si>
  <si>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</si>
  <si>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</si>
  <si>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</si>
  <si>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</si>
  <si>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</si>
  <si>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</si>
  <si>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</si>
  <si>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</si>
  <si>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</si>
  <si>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</si>
  <si>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</si>
  <si>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</si>
  <si>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</si>
  <si>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</si>
  <si>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</si>
  <si>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</si>
  <si>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</si>
  <si>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</si>
  <si>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</si>
  <si>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</si>
  <si>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</si>
  <si>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</si>
  <si>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</si>
  <si>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</si>
  <si>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</si>
  <si>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</si>
  <si>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</si>
  <si>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</si>
  <si>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</si>
  <si>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</si>
  <si>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</si>
  <si>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</si>
  <si>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</si>
  <si>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</si>
  <si>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</si>
  <si>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</si>
  <si>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</si>
  <si>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</si>
  <si>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</si>
  <si>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</si>
  <si>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</si>
  <si>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</si>
  <si>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</si>
  <si>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</si>
  <si>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</si>
  <si>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</si>
  <si>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</si>
  <si>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</si>
  <si>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</si>
  <si>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</si>
  <si>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</si>
  <si>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</si>
  <si>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</si>
  <si>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</si>
  <si>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</si>
  <si>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</si>
  <si>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</si>
  <si>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</si>
  <si>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</si>
  <si>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</si>
  <si>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</si>
  <si>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</si>
  <si>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</si>
  <si>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</si>
  <si>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</si>
  <si>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</si>
  <si>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</si>
  <si>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</si>
  <si>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</si>
  <si>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</si>
  <si>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</si>
  <si>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</si>
  <si>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</si>
  <si>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</si>
  <si>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</si>
  <si>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</si>
  <si>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</si>
  <si>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</si>
  <si>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</si>
  <si>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</si>
  <si>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</si>
  <si>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</si>
  <si>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</si>
  <si>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</si>
  <si>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</si>
  <si>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</si>
  <si>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</si>
  <si>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</si>
  <si>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</si>
  <si>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</si>
  <si>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</si>
  <si>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</si>
  <si>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</si>
  <si>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</si>
  <si>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</si>
  <si>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</si>
  <si>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</si>
  <si>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</si>
  <si>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</si>
  <si>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</si>
  <si>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</si>
  <si>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</si>
  <si>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</si>
  <si>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</si>
  <si>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</si>
  <si>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</si>
  <si>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</si>
  <si>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</si>
  <si>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</si>
  <si>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</si>
  <si>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</si>
  <si>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</si>
  <si>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</si>
  <si>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</si>
  <si>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</si>
  <si>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</si>
  <si>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</si>
  <si>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</si>
  <si>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</si>
  <si>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</si>
  <si>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</si>
  <si>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</si>
  <si>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</si>
  <si>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</si>
  <si>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</si>
  <si>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</si>
  <si>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</si>
  <si>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</si>
  <si>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</si>
  <si>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</si>
  <si>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</si>
  <si>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</si>
  <si>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</si>
  <si>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</si>
  <si>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</si>
  <si>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</si>
  <si>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</si>
  <si>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</si>
  <si>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</si>
  <si>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</si>
  <si>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</si>
  <si>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</si>
  <si>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</si>
  <si>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</si>
  <si>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</si>
  <si>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</si>
  <si>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</si>
  <si>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</si>
  <si>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</si>
  <si>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</si>
  <si>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</si>
  <si>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</si>
  <si>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</si>
  <si>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</si>
  <si>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</si>
  <si>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</si>
  <si>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</si>
  <si>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</si>
  <si>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</si>
  <si>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</si>
  <si>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</si>
  <si>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</si>
  <si>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</si>
  <si>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</si>
  <si>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</si>
  <si>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</si>
  <si>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</si>
  <si>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</si>
  <si>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</si>
  <si>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</si>
  <si>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</si>
  <si>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</si>
  <si>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</si>
  <si>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</si>
  <si>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</si>
  <si>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</si>
  <si>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</si>
  <si>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</si>
  <si>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</si>
  <si>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</si>
  <si>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</si>
  <si>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</si>
  <si>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</si>
  <si>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</si>
  <si>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</si>
  <si>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</si>
  <si>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</si>
  <si>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</si>
  <si>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</si>
  <si>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</si>
  <si>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</si>
  <si>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</si>
  <si>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</si>
  <si>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</si>
  <si>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</si>
  <si>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</si>
  <si>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</si>
  <si>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</si>
  <si>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</si>
  <si>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</si>
  <si>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</si>
  <si>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</si>
  <si>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</si>
  <si>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</si>
  <si>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</si>
  <si>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</si>
  <si>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</si>
  <si>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</si>
  <si>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</si>
  <si>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</si>
  <si>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</si>
  <si>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</si>
  <si>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</si>
  <si>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</si>
  <si>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</si>
  <si>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</si>
  <si>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</si>
  <si>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</si>
  <si>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</si>
  <si>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</si>
  <si>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</si>
  <si>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</si>
  <si>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</si>
  <si>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</si>
  <si>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</si>
  <si>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</si>
  <si>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</si>
  <si>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</si>
  <si>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</si>
  <si>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</si>
  <si>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</si>
  <si>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</si>
  <si>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</si>
  <si>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</si>
  <si>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</si>
  <si>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</si>
  <si>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</si>
  <si>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</si>
  <si>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</si>
  <si>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</si>
  <si>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</si>
  <si>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</si>
  <si>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</si>
  <si>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</si>
  <si>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</si>
  <si>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</si>
  <si>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</si>
  <si>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</si>
  <si>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</si>
  <si>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</si>
  <si>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</si>
  <si>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</si>
  <si>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</si>
  <si>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</si>
  <si>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</si>
  <si>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</si>
  <si>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</si>
  <si>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</si>
  <si>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</si>
  <si>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</si>
  <si>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</si>
  <si>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</si>
  <si>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</si>
  <si>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</si>
  <si>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</si>
  <si>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</si>
  <si>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</si>
  <si>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</si>
  <si>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</si>
  <si>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</si>
  <si>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</si>
  <si>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</si>
  <si>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</si>
  <si>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</si>
  <si>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</si>
  <si>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</si>
  <si>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</si>
  <si>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</si>
  <si>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</si>
  <si>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</si>
  <si>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</si>
  <si>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</si>
  <si>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</si>
  <si>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</si>
  <si>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</si>
  <si>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</si>
  <si>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</si>
  <si>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</si>
  <si>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</si>
  <si>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</si>
  <si>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</si>
  <si>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</si>
  <si>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</si>
  <si>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</si>
  <si>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</si>
  <si>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</si>
  <si>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</si>
  <si>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</si>
  <si>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</si>
  <si>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</si>
  <si>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</si>
  <si>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</si>
  <si>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</si>
  <si>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</si>
  <si>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</si>
  <si>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</si>
  <si>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</si>
  <si>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</si>
  <si>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</si>
  <si>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</si>
  <si>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</si>
  <si>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</si>
  <si>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</si>
  <si>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</si>
  <si>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</si>
  <si>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</si>
  <si>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</si>
  <si>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</si>
  <si>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</si>
  <si>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</si>
  <si>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</si>
  <si>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</si>
  <si>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</si>
  <si>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</si>
  <si>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</si>
  <si>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</si>
  <si>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</si>
  <si>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</si>
  <si>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</si>
  <si>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</si>
  <si>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</si>
  <si>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</si>
  <si>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</si>
  <si>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</si>
  <si>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</si>
  <si>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</si>
  <si>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</si>
  <si>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</si>
  <si>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</si>
  <si>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</si>
  <si>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</si>
  <si>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</si>
  <si>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</si>
  <si>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</si>
  <si>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</si>
  <si>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</si>
  <si>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</si>
  <si>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</si>
  <si>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</si>
  <si>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</si>
  <si>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</si>
  <si>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</si>
  <si>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</si>
  <si>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</si>
  <si>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</si>
  <si>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</si>
  <si>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</si>
  <si>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</si>
  <si>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</si>
  <si>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</si>
  <si>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</si>
  <si>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</si>
  <si>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</si>
  <si>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</si>
  <si>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</si>
  <si>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</si>
  <si>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</si>
  <si>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</si>
  <si>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</si>
  <si>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</si>
  <si>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</si>
  <si>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</si>
  <si>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</si>
  <si>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</si>
  <si>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</si>
  <si>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</si>
  <si>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</si>
  <si>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</si>
  <si>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</si>
  <si>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</si>
  <si>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</si>
  <si>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</si>
  <si>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</si>
  <si>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</si>
  <si>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</si>
  <si>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</si>
  <si>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</si>
  <si>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</si>
  <si>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</si>
  <si>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</si>
  <si>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</si>
  <si>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</si>
  <si>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</si>
  <si>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</si>
  <si>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</si>
  <si>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</si>
  <si>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</si>
  <si>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</si>
  <si>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</si>
  <si>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</si>
  <si>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</si>
  <si>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</si>
  <si>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</si>
  <si>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</si>
  <si>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</si>
  <si>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</si>
  <si>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</si>
  <si>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</si>
  <si>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</si>
  <si>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</si>
  <si>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</si>
  <si>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</si>
  <si>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</si>
  <si>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</si>
  <si>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</si>
  <si>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</si>
  <si>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</si>
  <si>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</si>
  <si>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</si>
  <si>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</si>
  <si>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</si>
  <si>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</si>
  <si>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</si>
  <si>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</si>
  <si>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</si>
  <si>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</si>
  <si>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</si>
  <si>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</si>
  <si>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</si>
  <si>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</si>
  <si>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</si>
  <si>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</si>
  <si>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</si>
  <si>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</si>
  <si>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</si>
  <si>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</si>
  <si>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</si>
  <si>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</si>
  <si>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</si>
  <si>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</si>
  <si>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</si>
  <si>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</si>
  <si>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</si>
  <si>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</si>
  <si>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</si>
  <si>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</si>
  <si>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</si>
  <si>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</si>
  <si>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</si>
  <si>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</si>
  <si>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</si>
  <si>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</si>
  <si>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</si>
  <si>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</si>
  <si>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</si>
  <si>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</si>
  <si>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</si>
  <si>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</si>
  <si>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</si>
  <si>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</si>
  <si>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</si>
  <si>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</si>
  <si>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</si>
  <si>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</si>
  <si>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</si>
  <si>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</si>
  <si>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</si>
  <si>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</si>
  <si>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</si>
  <si>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</si>
  <si>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</si>
  <si>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</si>
  <si>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</si>
  <si>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</si>
  <si>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</si>
  <si>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</si>
  <si>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</si>
  <si>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</si>
  <si>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</si>
  <si>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</si>
  <si>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</si>
  <si>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</si>
  <si>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</si>
  <si>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</si>
  <si>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</si>
  <si>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</si>
  <si>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</si>
  <si>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</si>
  <si>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</si>
  <si>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</si>
  <si>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</si>
  <si>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</si>
  <si>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</si>
  <si>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</si>
  <si>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</si>
  <si>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</si>
  <si>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</si>
  <si>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</si>
  <si>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</si>
  <si>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</si>
  <si>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</si>
  <si>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</si>
  <si>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</si>
  <si>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</si>
  <si>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</si>
  <si>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</si>
  <si>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</si>
  <si>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</si>
  <si>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</si>
  <si>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</si>
  <si>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</si>
  <si>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</si>
  <si>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</si>
  <si>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</si>
  <si>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</si>
  <si>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</si>
  <si>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</si>
  <si>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</si>
  <si>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</si>
  <si>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</si>
  <si>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</si>
  <si>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</si>
  <si>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</si>
  <si>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</si>
  <si>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</si>
  <si>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</si>
  <si>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</si>
  <si>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</si>
  <si>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</si>
  <si>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</si>
  <si>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</si>
  <si>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</si>
  <si>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</si>
  <si>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</si>
  <si>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</si>
  <si>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</si>
  <si>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</si>
  <si>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</si>
  <si>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</si>
  <si>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</si>
  <si>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</si>
  <si>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</si>
  <si>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</si>
  <si>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</si>
  <si>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</si>
  <si>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</si>
  <si>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</si>
  <si>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</si>
  <si>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</si>
  <si>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</si>
  <si>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</si>
  <si>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</si>
  <si>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</si>
  <si>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</si>
  <si>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</si>
  <si>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</si>
  <si>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</si>
  <si>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</si>
  <si>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</si>
  <si>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</si>
  <si>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</si>
  <si>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</si>
  <si>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</si>
  <si>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</si>
  <si>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</si>
  <si>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</si>
  <si>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</si>
  <si>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</si>
  <si>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</si>
  <si>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</si>
  <si>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</si>
  <si>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</si>
  <si>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</si>
  <si>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</si>
  <si>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</si>
  <si>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</si>
  <si>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</si>
  <si>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</si>
  <si>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</si>
  <si>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</si>
  <si>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</si>
  <si>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</si>
  <si>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</si>
  <si>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</si>
  <si>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</si>
  <si>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</si>
  <si>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</si>
  <si>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</si>
  <si>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</si>
  <si>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</si>
  <si>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</si>
  <si>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</si>
  <si>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</si>
  <si>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</si>
  <si>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</si>
  <si>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</si>
  <si>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</si>
  <si>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</si>
  <si>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</si>
  <si>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</si>
  <si>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</si>
  <si>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</si>
  <si>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</si>
  <si>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</si>
  <si>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</si>
  <si>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</si>
  <si>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</si>
  <si>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</si>
  <si>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</si>
  <si>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</si>
  <si>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</si>
  <si>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</si>
  <si>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</si>
  <si>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</si>
  <si>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</si>
  <si>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</si>
  <si>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</si>
  <si>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</si>
  <si>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</si>
  <si>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</si>
  <si>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</si>
  <si>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</si>
  <si>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</si>
  <si>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</si>
  <si>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</si>
  <si>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</si>
  <si>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</si>
  <si>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</si>
  <si>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</si>
  <si>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</si>
  <si>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</si>
  <si>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</si>
  <si>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</si>
  <si>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</si>
  <si>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</si>
  <si>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</si>
  <si>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</si>
  <si>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</si>
  <si>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</si>
  <si>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</si>
  <si>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</si>
  <si>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</si>
  <si>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</si>
  <si>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</si>
  <si>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</si>
  <si>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</si>
  <si>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</si>
  <si>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</si>
  <si>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</si>
  <si>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</si>
  <si>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</si>
  <si>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</si>
  <si>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</si>
  <si>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</si>
  <si>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</si>
  <si>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</si>
  <si>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</si>
  <si>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</si>
  <si>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</si>
  <si>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</si>
  <si>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</si>
  <si>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</si>
  <si>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</si>
  <si>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</si>
  <si>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</si>
  <si>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</si>
  <si>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</si>
  <si>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</si>
  <si>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</si>
  <si>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</si>
  <si>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</si>
  <si>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</si>
  <si>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</si>
  <si>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</si>
  <si>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</si>
  <si>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</si>
  <si>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</si>
  <si>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</si>
  <si>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</si>
  <si>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</si>
  <si>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</si>
  <si>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</si>
  <si>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</si>
  <si>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</si>
  <si>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</si>
  <si>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</si>
  <si>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</si>
  <si>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</si>
  <si>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</si>
  <si>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</si>
  <si>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</si>
  <si>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</si>
  <si>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</si>
  <si>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</si>
  <si>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</si>
  <si>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</si>
  <si>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</si>
  <si>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</si>
  <si>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</si>
  <si>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</si>
  <si>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</si>
  <si>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</si>
  <si>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</si>
  <si>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</si>
  <si>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</si>
  <si>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</si>
  <si>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</si>
  <si>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</si>
  <si>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</si>
  <si>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</si>
  <si>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</si>
  <si>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</si>
  <si>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</si>
  <si>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</si>
  <si>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</si>
  <si>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</si>
  <si>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</si>
  <si>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</si>
  <si>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</si>
  <si>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</si>
  <si>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</si>
  <si>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</si>
  <si>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</si>
  <si>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</si>
  <si>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</si>
  <si>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</si>
  <si>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</si>
  <si>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</si>
  <si>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</si>
  <si>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</si>
  <si>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</si>
  <si>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</si>
  <si>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</si>
  <si>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</si>
  <si>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</si>
  <si>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</si>
  <si>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</si>
  <si>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</si>
  <si>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</si>
  <si>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</si>
  <si>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</si>
  <si>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</si>
  <si>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</si>
  <si>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</si>
  <si>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</si>
  <si>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</si>
  <si>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</si>
  <si>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</si>
  <si>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</si>
  <si>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</si>
  <si>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</si>
  <si>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</si>
  <si>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</si>
  <si>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</si>
  <si>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</si>
  <si>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</si>
  <si>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</si>
  <si>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</si>
  <si>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</si>
  <si>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</si>
  <si>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</si>
  <si>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</si>
  <si>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</si>
  <si>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</si>
  <si>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</si>
  <si>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</si>
  <si>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</si>
  <si>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</si>
  <si>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</si>
  <si>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</si>
  <si>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</si>
  <si>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</si>
  <si>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</si>
  <si>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</si>
  <si>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</si>
  <si>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</si>
  <si>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</si>
  <si>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</si>
  <si>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</si>
  <si>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</si>
  <si>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</si>
  <si>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</si>
  <si>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</si>
  <si>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</si>
  <si>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</si>
  <si>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</si>
  <si>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</si>
  <si>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</si>
  <si>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</si>
  <si>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</si>
  <si>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</si>
  <si>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</si>
  <si>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</si>
  <si>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</si>
  <si>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</si>
  <si>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</si>
  <si>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</si>
  <si>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</si>
  <si>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</si>
  <si>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</si>
  <si>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</si>
  <si>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</si>
  <si>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</si>
  <si>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</si>
  <si>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</si>
  <si>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</si>
  <si>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</si>
  <si>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</si>
  <si>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</si>
  <si>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</si>
  <si>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</si>
  <si>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</si>
  <si>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</si>
  <si>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</si>
  <si>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</si>
  <si>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</si>
  <si>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</si>
  <si>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</si>
  <si>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</si>
  <si>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</si>
  <si>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</si>
  <si>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</si>
  <si>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</si>
  <si>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</si>
  <si>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</si>
  <si>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</si>
  <si>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</si>
  <si>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</si>
  <si>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</si>
  <si>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</si>
  <si>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</si>
  <si>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</si>
  <si>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</si>
  <si>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</si>
  <si>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</si>
  <si>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</si>
  <si>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</si>
  <si>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</si>
  <si>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</si>
  <si>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</si>
  <si>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</si>
  <si>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</si>
  <si>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</si>
  <si>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</si>
  <si>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</si>
  <si>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</si>
  <si>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</si>
  <si>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</si>
  <si>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</si>
  <si>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</si>
  <si>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</si>
  <si>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</si>
  <si>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</si>
  <si>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</si>
  <si>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</si>
  <si>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</si>
  <si>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</si>
  <si>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</si>
  <si>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</si>
  <si>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</si>
  <si>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</si>
  <si>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</si>
  <si>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</si>
  <si>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</si>
  <si>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</si>
  <si>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</si>
  <si>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</si>
  <si>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</si>
  <si>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</si>
  <si>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</si>
  <si>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</si>
  <si>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</si>
  <si>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</si>
  <si>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</si>
  <si>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</si>
  <si>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</si>
  <si>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</si>
  <si>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</si>
  <si>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</si>
  <si>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</si>
  <si>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</si>
  <si>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</si>
  <si>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</si>
  <si>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</si>
  <si>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</si>
  <si>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</si>
  <si>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</si>
  <si>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</si>
  <si>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</si>
  <si>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</si>
  <si>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</si>
  <si>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</si>
  <si>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</si>
  <si>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</si>
  <si>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</si>
  <si>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</si>
  <si>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</si>
  <si>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</si>
  <si>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</si>
  <si>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</si>
  <si>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</si>
  <si>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</si>
  <si>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</si>
  <si>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</si>
  <si>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</si>
  <si>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</si>
  <si>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</si>
  <si>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</si>
  <si>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</si>
  <si>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</si>
  <si>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</si>
  <si>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</si>
  <si>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</si>
  <si>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</si>
  <si>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</si>
  <si>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</si>
  <si>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</si>
  <si>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</si>
  <si>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</si>
  <si>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</si>
  <si>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</si>
  <si>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</si>
  <si>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</si>
  <si>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</si>
  <si>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</si>
  <si>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</si>
  <si>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</si>
  <si>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</si>
  <si>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</si>
  <si>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</si>
  <si>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</si>
  <si>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</si>
  <si>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</si>
  <si>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</si>
  <si>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</si>
  <si>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</si>
  <si>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</si>
  <si>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</si>
  <si>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</si>
  <si>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</si>
  <si>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</si>
  <si>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</si>
  <si>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</si>
  <si>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</si>
  <si>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</si>
  <si>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</si>
  <si>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</si>
  <si>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</si>
  <si>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</si>
  <si>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</si>
  <si>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</si>
  <si>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</si>
  <si>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</si>
  <si>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</si>
  <si>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</si>
  <si>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</si>
  <si>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</si>
  <si>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</si>
  <si>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</si>
  <si>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</si>
  <si>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</si>
  <si>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</si>
  <si>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</si>
  <si>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</si>
  <si>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</si>
  <si>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</si>
  <si>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</si>
  <si>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</si>
  <si>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</si>
  <si>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</si>
  <si>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</si>
  <si>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</si>
  <si>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</si>
  <si>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</si>
  <si>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</si>
  <si>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</si>
  <si>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</si>
  <si>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</si>
  <si>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</si>
  <si>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</si>
  <si>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</si>
  <si>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</si>
  <si>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</si>
  <si>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</si>
  <si>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</si>
  <si>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</si>
  <si>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</si>
  <si>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</si>
  <si>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</si>
  <si>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</si>
  <si>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</si>
  <si>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</si>
  <si>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</si>
  <si>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</si>
  <si>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</si>
  <si>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</si>
  <si>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</si>
  <si>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</si>
  <si>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</si>
  <si>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</si>
  <si>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</si>
  <si>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</si>
  <si>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</si>
  <si>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</si>
  <si>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</si>
  <si>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</si>
  <si>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</si>
  <si>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</si>
  <si>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</si>
  <si>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</si>
  <si>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</si>
  <si>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</si>
  <si>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</si>
  <si>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</si>
  <si>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</si>
  <si>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</si>
  <si>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</si>
  <si>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</si>
  <si>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</si>
  <si>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</si>
  <si>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</si>
  <si>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</si>
  <si>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</si>
  <si>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</si>
  <si>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</si>
  <si>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</si>
  <si>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</si>
  <si>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</si>
  <si>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</si>
  <si>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</si>
  <si>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</si>
  <si>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</si>
  <si>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</si>
  <si>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</si>
  <si>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</si>
  <si>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</si>
  <si>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</si>
  <si>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</si>
  <si>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</si>
  <si>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</si>
  <si>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</si>
  <si>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</si>
  <si>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</si>
  <si>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</si>
  <si>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</si>
  <si>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</si>
  <si>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</si>
  <si>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</si>
  <si>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</si>
  <si>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</si>
  <si>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</si>
  <si>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</si>
  <si>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</si>
  <si>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</si>
  <si>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</si>
  <si>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</si>
  <si>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</si>
  <si>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</si>
  <si>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</si>
  <si>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</si>
  <si>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</si>
  <si>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</si>
  <si>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</si>
  <si>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</si>
  <si>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</si>
  <si>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</si>
  <si>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</si>
  <si>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</si>
  <si>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</si>
  <si>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</si>
  <si>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</si>
  <si>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</si>
  <si>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</si>
  <si>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</si>
  <si>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</si>
  <si>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</si>
  <si>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</si>
  <si>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</si>
  <si>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</si>
  <si>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</si>
  <si>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</si>
  <si>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</si>
  <si>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</si>
  <si>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</si>
  <si>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</si>
  <si>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</si>
  <si>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</si>
  <si>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</si>
  <si>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</si>
  <si>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</si>
  <si>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</si>
  <si>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</si>
  <si>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</si>
  <si>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</si>
  <si>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</si>
  <si>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</si>
  <si>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</si>
  <si>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</si>
  <si>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</si>
  <si>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</si>
  <si>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</si>
  <si>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</si>
  <si>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</si>
  <si>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</si>
  <si>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</si>
  <si>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</si>
  <si>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</si>
  <si>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</si>
  <si>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</si>
  <si>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</si>
  <si>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</si>
  <si>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</si>
  <si>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</si>
  <si>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</si>
  <si>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</si>
  <si>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</si>
  <si>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</si>
  <si>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</si>
  <si>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</si>
  <si>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</si>
  <si>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</si>
  <si>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</si>
  <si>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</si>
  <si>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</si>
  <si>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</si>
  <si>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</si>
  <si>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</si>
  <si>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</si>
  <si>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</si>
  <si>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</si>
  <si>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</si>
  <si>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</si>
  <si>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</si>
  <si>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</si>
  <si>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</si>
  <si>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</si>
  <si>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</si>
  <si>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</si>
  <si>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</si>
  <si>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</si>
  <si>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</si>
  <si>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</si>
  <si>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</si>
  <si>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</si>
  <si>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</si>
  <si>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</si>
  <si>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</si>
  <si>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</si>
  <si>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</si>
  <si>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</si>
  <si>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</si>
  <si>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</si>
  <si>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</si>
  <si>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</si>
  <si>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</si>
  <si>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</si>
  <si>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</si>
  <si>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</si>
  <si>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</si>
  <si>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</si>
  <si>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</si>
  <si>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</si>
  <si>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</si>
  <si>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</si>
  <si>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</si>
  <si>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</si>
  <si>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</si>
  <si>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</si>
  <si>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</si>
  <si>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</si>
  <si>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</si>
  <si>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</si>
  <si>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</si>
  <si>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</si>
  <si>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</si>
  <si>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</si>
  <si>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</si>
  <si>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</si>
  <si>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</si>
  <si>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</si>
  <si>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</si>
  <si>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</si>
  <si>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</si>
  <si>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</si>
  <si>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</si>
  <si>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</si>
  <si>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</si>
  <si>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</si>
  <si>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</si>
  <si>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</si>
  <si>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</si>
  <si>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</si>
  <si>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</si>
  <si>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</si>
  <si>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</si>
  <si>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</si>
  <si>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</si>
  <si>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</si>
  <si>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</si>
  <si>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</si>
  <si>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</si>
  <si>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</si>
  <si>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</si>
  <si>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</si>
  <si>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</si>
  <si>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</si>
  <si>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</si>
  <si>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</si>
  <si>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</si>
  <si>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</si>
  <si>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</si>
  <si>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</si>
  <si>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</si>
  <si>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</si>
  <si>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</si>
  <si>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</si>
  <si>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</si>
  <si>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</si>
  <si>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</si>
  <si>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</si>
  <si>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</si>
  <si>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</si>
  <si>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</si>
  <si>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</si>
  <si>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</si>
  <si>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</si>
  <si>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</si>
  <si>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</si>
  <si>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</si>
  <si>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</si>
  <si>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</si>
  <si>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</si>
  <si>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</si>
  <si>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</si>
  <si>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</si>
  <si>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</si>
  <si>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</si>
  <si>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</si>
  <si>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</si>
  <si>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</si>
  <si>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</si>
  <si>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</si>
  <si>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</si>
  <si>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</si>
  <si>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</si>
  <si>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</si>
  <si>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</si>
  <si>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</si>
  <si>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</si>
  <si>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</si>
  <si>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</si>
  <si>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</si>
  <si>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</si>
  <si>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</si>
  <si>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</si>
  <si>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</si>
  <si>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</si>
  <si>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</si>
  <si>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</si>
  <si>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</si>
  <si>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</si>
  <si>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</si>
  <si>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</si>
  <si>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</si>
  <si>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</si>
  <si>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</si>
  <si>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</si>
  <si>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</si>
  <si>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</si>
  <si>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</si>
  <si>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</si>
  <si>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</si>
  <si>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</si>
  <si>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</si>
  <si>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</si>
  <si>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</si>
  <si>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</si>
  <si>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</si>
  <si>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</si>
  <si>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</si>
  <si>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</si>
  <si>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</si>
  <si>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</si>
  <si>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</si>
  <si>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</si>
  <si>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</si>
  <si>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</si>
  <si>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</si>
  <si>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</si>
  <si>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</si>
  <si>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</si>
  <si>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</si>
  <si>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</si>
  <si>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</si>
  <si>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</si>
  <si>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</si>
  <si>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</si>
  <si>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</si>
  <si>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</si>
  <si>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</si>
  <si>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</si>
  <si>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</si>
  <si>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</si>
  <si>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</si>
  <si>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</si>
  <si>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</si>
  <si>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</si>
  <si>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</si>
  <si>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</si>
  <si>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</si>
  <si>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</si>
  <si>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</si>
  <si>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</si>
  <si>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</si>
  <si>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</si>
  <si>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</si>
  <si>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</si>
  <si>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</si>
  <si>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</si>
  <si>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</si>
  <si>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</si>
  <si>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</si>
  <si>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</si>
  <si>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</si>
  <si>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</si>
  <si>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</si>
  <si>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</si>
  <si>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</si>
  <si>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</si>
  <si>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</si>
  <si>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</si>
  <si>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</si>
  <si>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</si>
  <si>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</si>
  <si>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</si>
  <si>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</si>
  <si>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</si>
  <si>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</si>
  <si>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</si>
  <si>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</si>
  <si>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</si>
  <si>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</si>
  <si>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</si>
  <si>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</si>
  <si>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</si>
  <si>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</si>
  <si>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</si>
  <si>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</si>
  <si>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</si>
  <si>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</si>
  <si>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</si>
  <si>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</si>
  <si>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</si>
  <si>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</si>
  <si>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</si>
  <si>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</si>
  <si>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</si>
  <si>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</si>
  <si>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</si>
  <si>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</si>
  <si>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</si>
  <si>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</si>
  <si>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</si>
  <si>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</si>
  <si>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</si>
  <si>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</si>
  <si>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</si>
  <si>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</si>
  <si>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</si>
  <si>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</si>
  <si>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</si>
  <si>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</si>
  <si>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</si>
  <si>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</si>
  <si>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</si>
  <si>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</si>
  <si>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</si>
  <si>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</si>
  <si>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</si>
  <si>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</si>
  <si>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</si>
  <si>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</si>
  <si>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</si>
  <si>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</si>
  <si>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</si>
  <si>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</si>
  <si>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</si>
  <si>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</si>
  <si>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</si>
  <si>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</si>
  <si>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</si>
  <si>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</si>
  <si>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</si>
  <si>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</si>
  <si>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</si>
  <si>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</si>
  <si>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</si>
  <si>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</si>
  <si>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</si>
  <si>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</si>
  <si>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</si>
  <si>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</si>
  <si>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</si>
  <si>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</si>
  <si>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</si>
  <si>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</si>
  <si>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</si>
  <si>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</si>
  <si>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</si>
  <si>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</si>
  <si>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</si>
  <si>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</si>
  <si>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</si>
  <si>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</si>
  <si>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</si>
  <si>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</si>
  <si>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</si>
  <si>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</si>
  <si>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</si>
  <si>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</si>
  <si>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</si>
  <si>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</si>
  <si>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</si>
  <si>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</si>
  <si>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</si>
  <si>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</si>
  <si>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</si>
  <si>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</si>
  <si>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</si>
  <si>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</si>
  <si>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</si>
  <si>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</si>
  <si>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</si>
  <si>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</si>
  <si>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</si>
  <si>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</si>
  <si>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</si>
  <si>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</si>
  <si>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</si>
  <si>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</si>
  <si>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</si>
  <si>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</si>
  <si>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</si>
  <si>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</si>
  <si>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</si>
  <si>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</si>
  <si>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</si>
  <si>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</si>
  <si>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</si>
  <si>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</si>
  <si>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</si>
  <si>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</si>
  <si>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</si>
  <si>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</si>
  <si>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</si>
  <si>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</si>
  <si>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</si>
  <si>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</si>
  <si>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</si>
  <si>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</si>
  <si>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</si>
  <si>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</si>
  <si>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</si>
  <si>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</si>
  <si>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</si>
  <si>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</si>
  <si>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</si>
  <si>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</si>
  <si>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</si>
  <si>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</si>
  <si>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</si>
  <si>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</si>
  <si>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</si>
  <si>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</si>
  <si>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</si>
  <si>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</si>
  <si>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</si>
  <si>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</si>
  <si>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</si>
  <si>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</si>
  <si>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</si>
  <si>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</si>
  <si>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</si>
  <si>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</si>
  <si>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</si>
  <si>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</si>
  <si>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</si>
  <si>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</si>
  <si>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</si>
  <si>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</si>
  <si>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</si>
  <si>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</si>
  <si>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</si>
  <si>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</si>
  <si>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</si>
  <si>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</si>
  <si>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</si>
  <si>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</si>
  <si>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</si>
  <si>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</si>
  <si>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</si>
  <si>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</si>
  <si>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</si>
  <si>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</si>
  <si>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</si>
  <si>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</si>
  <si>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</si>
  <si>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</si>
  <si>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</si>
  <si>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</si>
  <si>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</si>
  <si>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</si>
  <si>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</si>
  <si>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</si>
  <si>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</si>
  <si>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</si>
  <si>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</si>
  <si>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</si>
  <si>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</si>
  <si>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</si>
  <si>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</si>
  <si>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</si>
  <si>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</si>
  <si>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</si>
  <si>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</si>
  <si>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</si>
  <si>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</si>
  <si>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</si>
  <si>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</si>
  <si>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</si>
  <si>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</si>
  <si>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</si>
  <si>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</si>
  <si>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</si>
  <si>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</si>
  <si>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</si>
  <si>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</si>
  <si>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</si>
  <si>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</si>
  <si>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</si>
  <si>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</si>
  <si>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</si>
  <si>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</si>
  <si>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</si>
  <si>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</si>
  <si>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</si>
  <si>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</si>
  <si>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</si>
  <si>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</si>
  <si>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</si>
  <si>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</si>
  <si>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</si>
  <si>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</si>
  <si>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</si>
  <si>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</si>
  <si>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</si>
  <si>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</si>
  <si>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</si>
  <si>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</si>
  <si>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</si>
  <si>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</si>
  <si>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</si>
  <si>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</si>
  <si>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</si>
  <si>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</si>
  <si>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</si>
  <si>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</si>
  <si>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</si>
  <si>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</si>
  <si>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</si>
  <si>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</si>
  <si>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</si>
  <si>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</si>
  <si>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</si>
  <si>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</si>
  <si>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</si>
  <si>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</si>
  <si>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</si>
  <si>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</si>
  <si>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</si>
  <si>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</si>
  <si>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</si>
  <si>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</si>
  <si>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</si>
  <si>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</si>
  <si>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</si>
  <si>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</si>
  <si>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</si>
  <si>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</si>
  <si>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</si>
  <si>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</si>
  <si>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</si>
  <si>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</si>
  <si>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</si>
  <si>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</si>
  <si>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</si>
  <si>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</si>
  <si>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</si>
  <si>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</si>
  <si>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</si>
  <si>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</si>
  <si>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</si>
  <si>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</si>
  <si>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</si>
  <si>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</si>
  <si>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</si>
  <si>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</si>
  <si>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</si>
  <si>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</si>
  <si>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</si>
  <si>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</si>
  <si>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</si>
  <si>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</si>
  <si>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</si>
  <si>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</si>
  <si>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</si>
  <si>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</si>
  <si>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</si>
  <si>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</si>
  <si>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</si>
  <si>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</si>
  <si>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</si>
  <si>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</si>
  <si>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</si>
  <si>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</si>
  <si>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</si>
  <si>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</si>
  <si>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</si>
  <si>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</si>
  <si>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</si>
  <si>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</si>
  <si>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</si>
  <si>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</si>
  <si>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</si>
  <si>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</si>
  <si>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</si>
  <si>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</si>
  <si>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</si>
  <si>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</si>
  <si>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</si>
  <si>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</si>
  <si>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</si>
  <si>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</si>
  <si>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</si>
  <si>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</si>
  <si>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</si>
  <si>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</si>
  <si>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</si>
  <si>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</si>
  <si>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</si>
  <si>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</si>
  <si>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</si>
  <si>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</si>
  <si>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</si>
  <si>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</si>
  <si>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</si>
  <si>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</si>
  <si>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</si>
  <si>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</si>
  <si>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</si>
  <si>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</si>
  <si>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</si>
  <si>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</si>
  <si>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</si>
  <si>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</si>
  <si>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</si>
  <si>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</si>
  <si>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</si>
  <si>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</si>
  <si>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</si>
  <si>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</si>
  <si>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</si>
  <si>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</si>
  <si>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</si>
  <si>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</si>
  <si>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</si>
  <si>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</si>
  <si>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</si>
  <si>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</si>
  <si>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</si>
  <si>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</si>
  <si>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</si>
  <si>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</si>
  <si>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</si>
  <si>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</si>
  <si>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</si>
  <si>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</si>
  <si>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</si>
  <si>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</si>
  <si>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</si>
  <si>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</si>
  <si>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</si>
  <si>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</si>
  <si>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</si>
  <si>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</si>
  <si>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</si>
  <si>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</si>
  <si>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</si>
  <si>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</si>
  <si>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</si>
  <si>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</si>
  <si>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</si>
  <si>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</si>
  <si>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</si>
  <si>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</si>
  <si>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</si>
  <si>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</si>
  <si>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</si>
  <si>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</si>
  <si>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</si>
  <si>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</si>
  <si>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</si>
  <si>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</si>
  <si>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</si>
  <si>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</si>
  <si>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</si>
  <si>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</si>
  <si>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</si>
  <si>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</si>
  <si>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</si>
  <si>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</si>
  <si>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</si>
  <si>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</si>
  <si>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</si>
  <si>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</si>
  <si>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</si>
  <si>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</si>
  <si>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</si>
  <si>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</si>
  <si>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</si>
  <si>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</si>
  <si>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</si>
  <si>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</si>
  <si>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</si>
  <si>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</si>
  <si>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</si>
  <si>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</si>
  <si>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</si>
  <si>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</si>
  <si>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</si>
  <si>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</si>
  <si>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</si>
  <si>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</si>
  <si>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</si>
  <si>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</si>
  <si>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</si>
  <si>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</si>
  <si>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</si>
  <si>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</si>
  <si>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</si>
  <si>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</si>
  <si>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</si>
  <si>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</si>
  <si>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</si>
  <si>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</si>
  <si>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</si>
  <si>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</si>
  <si>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</si>
  <si>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</si>
  <si>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</si>
  <si>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</si>
  <si>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</si>
  <si>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</si>
  <si>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</si>
  <si>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</si>
  <si>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</si>
  <si>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</si>
  <si>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</si>
  <si>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</si>
  <si>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</si>
  <si>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</si>
  <si>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</si>
  <si>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</si>
  <si>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</si>
  <si>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</si>
  <si>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</si>
  <si>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</si>
  <si>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</si>
  <si>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</si>
  <si>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</si>
  <si>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</si>
  <si>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</si>
  <si>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</si>
  <si>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</si>
  <si>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</si>
  <si>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</si>
  <si>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</si>
  <si>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</si>
  <si>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</si>
  <si>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</si>
  <si>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</si>
  <si>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</si>
  <si>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</si>
  <si>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</si>
  <si>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</si>
  <si>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</si>
  <si>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</si>
  <si>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</si>
  <si>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</si>
  <si>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</si>
  <si>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</si>
  <si>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</si>
  <si>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</si>
  <si>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</si>
  <si>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</si>
  <si>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</si>
  <si>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</si>
  <si>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</si>
  <si>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</si>
  <si>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</si>
  <si>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</si>
  <si>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</si>
  <si>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</si>
  <si>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</si>
  <si>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</si>
  <si>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</si>
  <si>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</si>
  <si>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</si>
  <si>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</si>
  <si>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</si>
  <si>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</si>
  <si>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</si>
  <si>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</si>
  <si>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</si>
  <si>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</si>
  <si>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</si>
  <si>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</si>
  <si>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</si>
  <si>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</si>
  <si>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</si>
  <si>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</si>
  <si>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</si>
  <si>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</si>
  <si>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</si>
  <si>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</si>
  <si>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</si>
  <si>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</si>
  <si>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</si>
  <si>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</si>
  <si>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</si>
  <si>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</si>
  <si>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</si>
  <si>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</si>
  <si>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</si>
  <si>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</si>
  <si>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</si>
  <si>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</si>
  <si>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</si>
  <si>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</si>
  <si>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</si>
  <si>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</si>
  <si>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</si>
  <si>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</si>
  <si>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</si>
  <si>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</si>
  <si>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</si>
  <si>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</si>
  <si>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</si>
  <si>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</si>
  <si>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</si>
  <si>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</si>
  <si>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</si>
  <si>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</si>
  <si>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</si>
  <si>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</si>
  <si>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</si>
  <si>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</si>
  <si>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</si>
  <si>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</si>
  <si>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</si>
  <si>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</si>
  <si>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</si>
  <si>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</si>
  <si>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</si>
  <si>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</si>
  <si>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</si>
  <si>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</si>
  <si>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</si>
  <si>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</si>
  <si>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</si>
  <si>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</si>
  <si>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</si>
  <si>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</si>
  <si>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</si>
  <si>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</si>
  <si>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</si>
  <si>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</si>
  <si>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</si>
  <si>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</si>
  <si>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</si>
  <si>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</si>
  <si>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</si>
  <si>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</si>
  <si>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</si>
  <si>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</si>
  <si>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</si>
  <si>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</si>
  <si>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</si>
  <si>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</si>
  <si>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</si>
  <si>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</si>
  <si>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</si>
  <si>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</si>
  <si>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</si>
  <si>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</si>
  <si>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</si>
  <si>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</si>
  <si>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</si>
  <si>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</si>
  <si>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</si>
  <si>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</si>
  <si>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</si>
  <si>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</si>
  <si>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</si>
  <si>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</si>
  <si>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</si>
  <si>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</si>
  <si>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</si>
  <si>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</si>
  <si>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</si>
  <si>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</si>
  <si>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</si>
  <si>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</si>
  <si>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</si>
  <si>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</si>
  <si>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</si>
  <si>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</si>
  <si>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</si>
  <si>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</si>
  <si>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</si>
  <si>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</si>
  <si>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</si>
  <si>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</si>
  <si>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</si>
  <si>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</si>
  <si>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</si>
  <si>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</si>
  <si>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</si>
  <si>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</si>
  <si>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</si>
  <si>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</si>
  <si>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</si>
  <si>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</si>
  <si>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</si>
  <si>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</si>
  <si>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</si>
  <si>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</si>
  <si>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</si>
  <si>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</si>
  <si>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</si>
  <si>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</si>
  <si>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</si>
  <si>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</si>
  <si>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</si>
  <si>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</si>
  <si>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</si>
  <si>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</si>
  <si>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</si>
  <si>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</si>
  <si>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</si>
  <si>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</si>
  <si>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</si>
  <si>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</si>
  <si>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</si>
  <si>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</si>
  <si>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</si>
  <si>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</si>
  <si>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</si>
  <si>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</si>
  <si>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</si>
  <si>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</si>
  <si>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</si>
  <si>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</si>
  <si>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</si>
  <si>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</si>
  <si>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</si>
  <si>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</si>
  <si>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</si>
  <si>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</si>
  <si>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</si>
  <si>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</si>
  <si>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</si>
  <si>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</si>
  <si>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</si>
  <si>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</si>
  <si>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</si>
  <si>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</si>
  <si>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</si>
  <si>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</si>
  <si>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</si>
  <si>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</si>
  <si>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</si>
  <si>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</si>
  <si>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</si>
  <si>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</si>
  <si>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</si>
  <si>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</si>
  <si>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</si>
  <si>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</si>
  <si>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</si>
  <si>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</si>
  <si>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</si>
  <si>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</si>
  <si>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</si>
  <si>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</si>
  <si>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</si>
  <si>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</si>
  <si>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</si>
  <si>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</si>
  <si>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</si>
  <si>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</si>
  <si>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</si>
  <si>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</si>
  <si>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</si>
  <si>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</si>
  <si>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</si>
  <si>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</si>
  <si>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</si>
  <si>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</si>
  <si>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</si>
  <si>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</si>
  <si>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</si>
  <si>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</si>
  <si>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</si>
  <si>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</si>
  <si>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</si>
  <si>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</si>
  <si>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</si>
  <si>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</si>
  <si>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</si>
  <si>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</si>
  <si>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</si>
  <si>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</si>
  <si>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</si>
  <si>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</si>
  <si>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</si>
  <si>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</si>
  <si>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</si>
  <si>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</si>
  <si>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</si>
  <si>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</si>
  <si>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</si>
  <si>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</si>
  <si>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</si>
  <si>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</si>
  <si>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</si>
  <si>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</si>
  <si>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</si>
  <si>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</si>
  <si>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</si>
  <si>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</si>
  <si>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</si>
  <si>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</si>
  <si>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</si>
  <si>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</si>
  <si>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</si>
  <si>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</si>
  <si>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</si>
  <si>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</si>
  <si>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</si>
  <si>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</si>
  <si>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</si>
  <si>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</si>
  <si>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</si>
  <si>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</si>
  <si>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</si>
  <si>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</si>
  <si>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</si>
  <si>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</si>
  <si>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</si>
  <si>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</si>
  <si>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</si>
  <si>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</si>
  <si>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</si>
  <si>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</si>
  <si>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</si>
  <si>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</si>
  <si>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</si>
  <si>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</si>
  <si>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</si>
  <si>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</si>
  <si>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</si>
  <si>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</si>
  <si>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</si>
  <si>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</si>
  <si>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</si>
  <si>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</si>
  <si>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</si>
  <si>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</si>
  <si>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</si>
  <si>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</si>
  <si>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</si>
  <si>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</si>
  <si>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</si>
  <si>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</si>
  <si>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</si>
  <si>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</si>
  <si>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</si>
  <si>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</si>
  <si>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</si>
  <si>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</si>
  <si>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</si>
  <si>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</si>
  <si>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</si>
  <si>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</si>
  <si>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</si>
  <si>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</si>
  <si>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</si>
  <si>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</si>
  <si>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</si>
  <si>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</si>
  <si>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</si>
  <si>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</si>
  <si>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</si>
  <si>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</si>
  <si>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</si>
  <si>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</si>
  <si>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</si>
  <si>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</si>
  <si>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</si>
  <si>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</si>
  <si>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</si>
  <si>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</si>
  <si>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</si>
  <si>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</si>
  <si>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</si>
  <si>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</si>
  <si>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</si>
  <si>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</si>
  <si>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</si>
  <si>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</si>
  <si>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</si>
  <si>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</si>
  <si>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</si>
  <si>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</si>
  <si>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</si>
  <si>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</si>
  <si>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</si>
  <si>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</si>
  <si>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</si>
  <si>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</si>
  <si>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</si>
  <si>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</si>
  <si>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</si>
  <si>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</si>
  <si>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</si>
  <si>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</si>
  <si>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</si>
  <si>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</si>
  <si>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</si>
  <si>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</si>
  <si>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</si>
  <si>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</si>
  <si>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</si>
  <si>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</si>
  <si>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</si>
  <si>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</si>
  <si>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</si>
  <si>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</si>
  <si>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</si>
  <si>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</si>
  <si>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</si>
  <si>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</si>
  <si>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</si>
  <si>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</si>
  <si>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</si>
  <si>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</si>
  <si>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</si>
  <si>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</si>
  <si>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</si>
  <si>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</si>
  <si>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</si>
  <si>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</si>
  <si>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</si>
  <si>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</si>
  <si>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</si>
  <si>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</si>
  <si>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</si>
  <si>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</si>
  <si>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</si>
  <si>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</si>
  <si>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</si>
  <si>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</si>
  <si>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</si>
  <si>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</si>
  <si>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</si>
  <si>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</si>
  <si>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</si>
  <si>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</si>
  <si>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</si>
  <si>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</si>
  <si>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</si>
  <si>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</si>
  <si>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</si>
  <si>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</si>
  <si>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</si>
  <si>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</si>
  <si>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</si>
  <si>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</si>
  <si>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</si>
  <si>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</si>
  <si>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</si>
  <si>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</si>
  <si>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</si>
  <si>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</si>
  <si>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</si>
  <si>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</si>
  <si>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</si>
  <si>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</si>
  <si>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</si>
  <si>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</si>
  <si>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</si>
  <si>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</si>
  <si>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</si>
  <si>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</si>
  <si>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</si>
  <si>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</si>
  <si>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</si>
  <si>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</si>
  <si>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</si>
  <si>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</si>
  <si>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</si>
  <si>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</si>
  <si>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</si>
  <si>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</si>
  <si>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</si>
  <si>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</si>
  <si>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</si>
  <si>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</si>
  <si>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</si>
  <si>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</si>
  <si>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</si>
  <si>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</si>
  <si>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</si>
  <si>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</si>
  <si>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</si>
  <si>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</si>
  <si>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</si>
  <si>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</si>
  <si>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</si>
  <si>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</si>
  <si>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</si>
  <si>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</si>
  <si>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</si>
  <si>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</si>
  <si>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</si>
  <si>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</si>
  <si>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</si>
  <si>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</si>
  <si>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</si>
  <si>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</si>
  <si>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</si>
  <si>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</si>
  <si>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</si>
  <si>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</si>
  <si>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</si>
  <si>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</si>
  <si>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</si>
  <si>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</si>
  <si>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</si>
  <si>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</si>
  <si>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</si>
  <si>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</si>
  <si>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</si>
  <si>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</si>
  <si>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</si>
  <si>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</si>
  <si>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</si>
  <si>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</si>
  <si>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</si>
  <si>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</si>
  <si>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</si>
  <si>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</si>
  <si>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</si>
  <si>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</si>
  <si>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</si>
  <si>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</si>
  <si>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</si>
  <si>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</si>
  <si>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</si>
  <si>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</si>
  <si>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</si>
  <si>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</si>
  <si>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</si>
  <si>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</si>
  <si>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</si>
  <si>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</si>
  <si>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</si>
  <si>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</si>
  <si>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</si>
  <si>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</si>
  <si>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</si>
  <si>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</si>
  <si>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</si>
  <si>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</si>
  <si>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</si>
  <si>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</si>
  <si>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</si>
  <si>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</si>
  <si>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</si>
  <si>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</si>
  <si>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</si>
  <si>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</si>
  <si>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</si>
  <si>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</si>
  <si>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</si>
  <si>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</si>
  <si>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</si>
  <si>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</si>
  <si>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</si>
  <si>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</si>
  <si>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</si>
  <si>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</si>
  <si>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</si>
  <si>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</si>
  <si>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</si>
  <si>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</si>
  <si>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</si>
  <si>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</si>
  <si>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</si>
  <si>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</si>
  <si>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</si>
  <si>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</si>
  <si>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</si>
  <si>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</si>
  <si>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</si>
  <si>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</si>
  <si>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</si>
  <si>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</si>
  <si>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</si>
  <si>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</si>
  <si>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</si>
  <si>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</si>
  <si>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</si>
  <si>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</si>
  <si>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</si>
  <si>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</si>
  <si>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</si>
  <si>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</si>
  <si>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</si>
  <si>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</si>
  <si>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</si>
  <si>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</si>
  <si>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</si>
  <si>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</si>
  <si>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</si>
  <si>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</si>
  <si>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</si>
  <si>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</si>
  <si>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</si>
  <si>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</si>
  <si>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</si>
  <si>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</si>
  <si>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</si>
  <si>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</si>
  <si>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</si>
  <si>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</si>
  <si>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</si>
  <si>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</si>
  <si>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</si>
  <si>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</si>
  <si>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</si>
  <si>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</si>
  <si>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</si>
  <si>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</si>
  <si>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</si>
  <si>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</si>
  <si>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</si>
  <si>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</si>
  <si>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</si>
  <si>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</si>
  <si>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</si>
  <si>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</si>
  <si>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</si>
  <si>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</si>
  <si>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</si>
  <si>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</si>
  <si>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</si>
  <si>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</si>
  <si>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</si>
  <si>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</si>
  <si>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</si>
  <si>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</si>
  <si>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</si>
  <si>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</si>
  <si>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</si>
  <si>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</si>
  <si>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</si>
  <si>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</si>
  <si>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</si>
  <si>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</si>
  <si>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</si>
  <si>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</si>
  <si>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</si>
  <si>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</si>
  <si>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</si>
  <si>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</si>
  <si>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</si>
  <si>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</si>
  <si>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</si>
  <si>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</si>
  <si>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</si>
  <si>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</si>
  <si>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</si>
  <si>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</si>
  <si>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</si>
  <si>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</si>
  <si>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</si>
  <si>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</si>
  <si>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</si>
  <si>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</si>
  <si>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</si>
  <si>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</si>
  <si>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</si>
  <si>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</si>
  <si>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</si>
  <si>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</si>
  <si>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</si>
  <si>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</si>
  <si>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</si>
  <si>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</si>
  <si>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</si>
  <si>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</si>
  <si>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</si>
  <si>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</si>
  <si>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</si>
  <si>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</si>
  <si>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</si>
  <si>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</si>
  <si>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</si>
  <si>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</si>
  <si>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</si>
  <si>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</si>
  <si>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</si>
  <si>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</si>
  <si>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</si>
  <si>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</si>
  <si>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</si>
  <si>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</si>
  <si>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</si>
  <si>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</si>
  <si>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</si>
  <si>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</si>
  <si>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</si>
  <si>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</si>
  <si>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</si>
  <si>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</si>
  <si>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</si>
  <si>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</si>
  <si>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</si>
  <si>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</si>
  <si>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</si>
  <si>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</si>
  <si>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</si>
  <si>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</si>
  <si>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</si>
  <si>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</si>
  <si>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</si>
  <si>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</si>
  <si>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</si>
  <si>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</si>
  <si>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</si>
  <si>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</si>
  <si>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</si>
  <si>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</si>
  <si>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</si>
  <si>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</si>
  <si>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</si>
  <si>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</si>
  <si>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</si>
  <si>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</si>
  <si>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</si>
  <si>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</si>
  <si>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</si>
  <si>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</si>
  <si>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</si>
  <si>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</si>
  <si>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</si>
  <si>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</si>
  <si>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</si>
  <si>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</si>
  <si>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</si>
  <si>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</si>
  <si>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</si>
  <si>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</si>
  <si>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</si>
  <si>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</si>
  <si>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</si>
  <si>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</si>
  <si>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</si>
  <si>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</si>
  <si>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</si>
  <si>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</si>
  <si>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</si>
  <si>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</si>
  <si>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</si>
  <si>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</si>
  <si>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</si>
  <si>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</si>
  <si>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</si>
  <si>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</si>
  <si>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</si>
  <si>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</si>
  <si>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</si>
  <si>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</si>
  <si>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</si>
  <si>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</si>
  <si>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</si>
  <si>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</si>
  <si>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</si>
  <si>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</si>
  <si>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</si>
  <si>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</si>
  <si>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</si>
  <si>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</si>
  <si>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</si>
  <si>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</si>
  <si>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</si>
  <si>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</si>
  <si>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</si>
  <si>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</si>
  <si>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</si>
  <si>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</si>
  <si>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</si>
  <si>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</si>
  <si>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</si>
  <si>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</si>
  <si>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</si>
  <si>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</si>
  <si>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</si>
  <si>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</si>
  <si>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</si>
  <si>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</si>
  <si>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</si>
  <si>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</si>
  <si>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</si>
  <si>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</si>
  <si>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</si>
  <si>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</si>
  <si>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</si>
  <si>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</si>
  <si>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</si>
  <si>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</si>
  <si>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</si>
  <si>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</si>
  <si>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</si>
  <si>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</si>
  <si>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</si>
  <si>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</si>
  <si>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</si>
  <si>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</si>
  <si>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</si>
  <si>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</si>
  <si>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</si>
  <si>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</si>
  <si>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</si>
  <si>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</si>
  <si>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</si>
  <si>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</si>
  <si>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</si>
  <si>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</si>
  <si>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</si>
  <si>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</si>
  <si>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</si>
  <si>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</si>
  <si>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</si>
  <si>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</si>
  <si>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</si>
  <si>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</si>
  <si>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</si>
  <si>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</si>
  <si>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</si>
  <si>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</si>
  <si>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</si>
  <si>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</si>
  <si>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</si>
  <si>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</si>
  <si>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</si>
  <si>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</si>
  <si>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</si>
  <si>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</si>
  <si>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</si>
  <si>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</si>
  <si>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</si>
  <si>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</si>
  <si>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</si>
  <si>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</si>
  <si>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</si>
  <si>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</si>
  <si>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</si>
  <si>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</si>
  <si>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</si>
  <si>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</si>
  <si>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</si>
  <si>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</si>
  <si>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</si>
  <si>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</si>
  <si>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</si>
  <si>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</si>
  <si>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</si>
  <si>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</si>
  <si>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</si>
  <si>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</si>
  <si>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</si>
  <si>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</si>
  <si>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</si>
  <si>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</si>
  <si>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</si>
  <si>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</si>
  <si>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</si>
  <si>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</si>
  <si>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</si>
  <si>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</si>
  <si>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</si>
  <si>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</si>
  <si>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</si>
  <si>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</si>
  <si>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</si>
  <si>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</si>
  <si>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</si>
  <si>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</si>
  <si>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</si>
  <si>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</si>
  <si>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</si>
  <si>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</si>
  <si>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</si>
  <si>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</si>
  <si>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</si>
  <si>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</si>
  <si>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</si>
  <si>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</si>
  <si>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</si>
  <si>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</si>
  <si>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</si>
  <si>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</si>
  <si>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</si>
  <si>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</si>
  <si>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</si>
  <si>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</si>
  <si>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</si>
  <si>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</si>
  <si>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</si>
  <si>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</si>
  <si>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</si>
  <si>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</si>
  <si>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</si>
  <si>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</si>
  <si>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</si>
  <si>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</si>
  <si>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</si>
  <si>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</si>
  <si>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</si>
  <si>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</si>
  <si>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</si>
  <si>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</si>
  <si>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</si>
  <si>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</si>
  <si>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</si>
  <si>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</si>
  <si>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</si>
  <si>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</si>
  <si>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</si>
  <si>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</si>
  <si>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</si>
  <si>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</si>
  <si>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</si>
  <si>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</si>
  <si>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</si>
  <si>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</si>
  <si>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</si>
  <si>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</si>
  <si>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</si>
  <si>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</si>
  <si>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</si>
  <si>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</si>
  <si>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</si>
  <si>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</si>
  <si>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</si>
  <si>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</si>
  <si>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</si>
  <si>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</si>
  <si>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</si>
  <si>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</si>
  <si>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</si>
  <si>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</si>
  <si>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</si>
  <si>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</si>
  <si>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</si>
  <si>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</si>
  <si>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</si>
  <si>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</si>
  <si>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</si>
  <si>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</si>
  <si>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</si>
  <si>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</si>
  <si>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</si>
  <si>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</si>
  <si>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</si>
  <si>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</si>
  <si>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</si>
  <si>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</si>
  <si>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</si>
  <si>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</si>
  <si>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</si>
  <si>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</si>
  <si>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</si>
  <si>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</si>
  <si>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</si>
  <si>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</si>
  <si>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</si>
  <si>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</si>
  <si>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</si>
  <si>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</si>
  <si>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</si>
  <si>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</si>
  <si>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</si>
  <si>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</si>
  <si>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</si>
  <si>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</si>
  <si>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</si>
  <si>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</si>
  <si>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</si>
  <si>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</si>
  <si>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</si>
  <si>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</si>
  <si>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</si>
  <si>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</si>
  <si>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</si>
  <si>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</si>
  <si>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</si>
  <si>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</si>
  <si>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</si>
  <si>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</si>
  <si>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</si>
  <si>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</si>
  <si>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</si>
  <si>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</si>
  <si>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</si>
  <si>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</si>
  <si>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</si>
  <si>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</si>
  <si>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</si>
  <si>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</si>
  <si>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</si>
  <si>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</si>
  <si>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</si>
  <si>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</si>
  <si>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</si>
  <si>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</si>
  <si>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</si>
  <si>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</si>
  <si>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</si>
  <si>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</si>
  <si>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</si>
  <si>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</si>
  <si>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</si>
  <si>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</si>
  <si>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</si>
  <si>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</si>
  <si>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</si>
  <si>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</si>
  <si>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</si>
  <si>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</si>
  <si>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</si>
  <si>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</si>
  <si>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</si>
  <si>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</si>
  <si>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</si>
  <si>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</si>
  <si>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</si>
  <si>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</si>
  <si>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</si>
  <si>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</si>
  <si>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</si>
  <si>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</si>
  <si>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</si>
  <si>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</si>
  <si>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</si>
  <si>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</si>
  <si>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</si>
  <si>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</si>
  <si>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</si>
  <si>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</si>
  <si>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</si>
  <si>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</si>
  <si>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</si>
  <si>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</si>
  <si>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</si>
  <si>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</si>
  <si>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</si>
  <si>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</si>
  <si>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</si>
  <si>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</si>
  <si>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</si>
  <si>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</si>
  <si>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</si>
  <si>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</si>
  <si>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</si>
  <si>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</si>
  <si>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</si>
  <si>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</si>
  <si>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</si>
  <si>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</si>
  <si>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</si>
  <si>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</si>
  <si>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</si>
  <si>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</si>
  <si>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</si>
  <si>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</si>
  <si>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</si>
  <si>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</si>
  <si>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</si>
  <si>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</si>
  <si>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</si>
  <si>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</si>
  <si>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</si>
  <si>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</si>
  <si>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</si>
  <si>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</si>
  <si>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</si>
  <si>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</si>
  <si>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</si>
  <si>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</si>
  <si>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</si>
  <si>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</si>
  <si>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</si>
  <si>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</si>
  <si>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</si>
  <si>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</si>
  <si>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</si>
  <si>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</si>
  <si>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</si>
  <si>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</si>
  <si>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</si>
  <si>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</si>
  <si>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</si>
  <si>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</si>
  <si>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</si>
  <si>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</si>
  <si>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</si>
  <si>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</si>
  <si>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</si>
  <si>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</si>
  <si>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</si>
  <si>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</si>
  <si>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</si>
  <si>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</si>
  <si>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</si>
  <si>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</si>
  <si>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</si>
  <si>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</si>
  <si>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</si>
  <si>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</si>
  <si>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</si>
  <si>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</si>
  <si>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</si>
  <si>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</si>
  <si>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</si>
  <si>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</si>
  <si>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</si>
  <si>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</si>
  <si>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</si>
  <si>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</si>
  <si>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</si>
  <si>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</si>
  <si>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</si>
  <si>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</si>
  <si>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</si>
  <si>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</si>
  <si>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</si>
  <si>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</si>
  <si>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</si>
  <si>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</si>
  <si>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</si>
  <si>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</si>
  <si>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</si>
  <si>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</si>
  <si>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</si>
  <si>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</si>
  <si>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</si>
  <si>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</si>
  <si>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</si>
  <si>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</si>
  <si>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</si>
  <si>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</si>
  <si>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</si>
  <si>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</si>
  <si>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</si>
  <si>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</si>
  <si>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</si>
  <si>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</si>
  <si>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</si>
  <si>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</si>
  <si>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</si>
  <si>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</si>
  <si>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</si>
  <si>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</si>
  <si>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</si>
  <si>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</si>
  <si>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</si>
  <si>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</si>
  <si>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</si>
  <si>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</si>
  <si>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</si>
  <si>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</si>
  <si>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</si>
  <si>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</si>
  <si>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</si>
  <si>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</si>
  <si>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</si>
  <si>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</si>
  <si>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</si>
  <si>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</si>
  <si>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</si>
  <si>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</si>
  <si>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</si>
  <si>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</si>
  <si>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</si>
  <si>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</si>
  <si>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</si>
  <si>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</si>
  <si>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</si>
  <si>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</si>
  <si>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</si>
  <si>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</si>
  <si>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</si>
  <si>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</si>
  <si>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</si>
  <si>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</si>
  <si>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</si>
  <si>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</si>
  <si>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</si>
  <si>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</si>
  <si>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</si>
  <si>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</si>
  <si>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</si>
  <si>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</si>
  <si>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</si>
  <si>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</si>
  <si>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</si>
  <si>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</si>
  <si>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</si>
  <si>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</si>
  <si>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</si>
  <si>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</si>
  <si>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</si>
  <si>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</si>
  <si>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</si>
  <si>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</si>
  <si>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</si>
  <si>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</si>
  <si>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</si>
  <si>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</si>
  <si>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</si>
  <si>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</si>
  <si>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</si>
  <si>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</si>
  <si>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</si>
  <si>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</si>
  <si>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</si>
  <si>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</si>
  <si>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</si>
  <si>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</si>
  <si>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</si>
  <si>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</si>
  <si>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</si>
  <si>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</si>
  <si>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</si>
  <si>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</si>
  <si>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</si>
  <si>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</si>
  <si>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</si>
  <si>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</si>
  <si>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</si>
  <si>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</si>
  <si>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</si>
  <si>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</si>
  <si>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</si>
  <si>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</si>
  <si>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</si>
  <si>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</si>
  <si>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</si>
  <si>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</si>
  <si>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</si>
  <si>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</si>
  <si>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</si>
  <si>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</si>
  <si>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</si>
  <si>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</si>
  <si>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</si>
  <si>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</si>
  <si>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</si>
  <si>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</si>
  <si>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</si>
  <si>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</si>
  <si>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</si>
  <si>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</si>
  <si>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</si>
  <si>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</si>
  <si>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</si>
  <si>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</si>
  <si>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</si>
  <si>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</si>
  <si>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</si>
  <si>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</si>
  <si>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</si>
  <si>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</si>
  <si>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</si>
  <si>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</si>
  <si>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</si>
  <si>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</si>
  <si>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</si>
  <si>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</si>
  <si>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</si>
  <si>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</si>
  <si>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</si>
  <si>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</si>
  <si>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</si>
  <si>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</si>
  <si>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</si>
  <si>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</si>
  <si>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</si>
  <si>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</si>
  <si>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</si>
  <si>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</si>
  <si>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</si>
  <si>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</si>
  <si>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</si>
  <si>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</si>
  <si>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</si>
  <si>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</si>
  <si>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</si>
  <si>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</si>
  <si>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</si>
  <si>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</si>
  <si>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</si>
  <si>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</si>
  <si>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</si>
  <si>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</si>
  <si>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</si>
  <si>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</si>
  <si>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</si>
  <si>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</si>
  <si>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</si>
  <si>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</si>
  <si>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</si>
  <si>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</si>
  <si>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</si>
  <si>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</si>
  <si>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</si>
  <si>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</si>
  <si>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</si>
  <si>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</si>
  <si>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</si>
  <si>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</si>
  <si>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</si>
  <si>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</si>
  <si>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</si>
  <si>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</si>
  <si>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</si>
  <si>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</si>
  <si>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</si>
  <si>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</si>
  <si>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</si>
  <si>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</si>
  <si>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</si>
  <si>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</si>
  <si>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</si>
  <si>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</si>
  <si>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</si>
  <si>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</si>
  <si>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</si>
  <si>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</si>
  <si>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</si>
  <si>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</si>
  <si>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</si>
  <si>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</si>
  <si>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</si>
  <si>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</si>
  <si>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</si>
  <si>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</si>
  <si>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</si>
  <si>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</si>
  <si>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</si>
  <si>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</si>
  <si>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</si>
  <si>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</si>
  <si>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</si>
  <si>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</si>
  <si>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</si>
  <si>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</si>
  <si>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</si>
  <si>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</si>
  <si>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</si>
  <si>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</si>
  <si>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</si>
  <si>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</si>
  <si>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</si>
  <si>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</si>
  <si>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</si>
  <si>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</si>
  <si>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</si>
  <si>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</si>
  <si>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</si>
  <si>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</si>
  <si>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</si>
  <si>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</si>
  <si>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</si>
  <si>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</si>
  <si>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</si>
  <si>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</si>
  <si>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</si>
  <si>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</si>
  <si>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</si>
  <si>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</si>
  <si>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</si>
  <si>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</si>
  <si>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</si>
  <si>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</si>
  <si>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</si>
  <si>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</si>
  <si>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</si>
  <si>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</si>
  <si>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</si>
  <si>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</si>
  <si>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</si>
  <si>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</si>
  <si>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</si>
  <si>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</si>
  <si>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</si>
  <si>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</si>
  <si>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</si>
  <si>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</si>
  <si>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</si>
  <si>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</si>
  <si>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</si>
  <si>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</si>
  <si>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</si>
  <si>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</si>
  <si>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</si>
  <si>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</si>
  <si>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</si>
  <si>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</si>
  <si>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</si>
  <si>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</si>
  <si>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</si>
  <si>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</si>
  <si>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</si>
  <si>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</si>
  <si>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</si>
  <si>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</si>
  <si>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</si>
  <si>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</si>
  <si>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</si>
  <si>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</si>
  <si>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</si>
  <si>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</si>
  <si>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</si>
  <si>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</si>
  <si>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</si>
  <si>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</si>
  <si>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</si>
  <si>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</si>
  <si>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</si>
  <si>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</si>
  <si>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</si>
  <si>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</si>
  <si>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</si>
  <si>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</si>
  <si>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</si>
  <si>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</si>
  <si>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</si>
  <si>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</si>
  <si>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</si>
  <si>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</si>
  <si>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</si>
  <si>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</si>
  <si>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</si>
  <si>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</si>
  <si>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</si>
  <si>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</si>
  <si>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</si>
  <si>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</si>
  <si>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</si>
  <si>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</si>
  <si>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</si>
  <si>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</si>
  <si>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</si>
  <si>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</si>
  <si>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</si>
  <si>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</si>
  <si>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</si>
  <si>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</si>
  <si>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</si>
  <si>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</si>
  <si>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</si>
  <si>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</si>
  <si>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</si>
  <si>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</si>
  <si>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</si>
  <si>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</si>
  <si>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</si>
  <si>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</si>
  <si>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</si>
  <si>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</si>
  <si>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</si>
  <si>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</si>
  <si>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</si>
  <si>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</si>
  <si>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</si>
  <si>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</si>
  <si>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</si>
  <si>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</si>
  <si>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</si>
  <si>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</si>
  <si>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</si>
  <si>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</si>
  <si>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</si>
  <si>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</si>
  <si>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</si>
  <si>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</si>
  <si>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</si>
  <si>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</si>
  <si>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</si>
  <si>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</si>
  <si>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</si>
  <si>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</si>
  <si>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</si>
  <si>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</si>
  <si>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</si>
  <si>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</si>
  <si>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</si>
  <si>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</si>
  <si>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</si>
  <si>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</si>
  <si>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</si>
  <si>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</si>
  <si>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</si>
  <si>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</si>
  <si>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</si>
  <si>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</si>
  <si>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</si>
  <si>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</si>
  <si>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</si>
  <si>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</si>
  <si>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</si>
  <si>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</si>
  <si>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</si>
  <si>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</si>
  <si>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</si>
  <si>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</si>
  <si>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</si>
  <si>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</si>
  <si>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</si>
  <si>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</si>
  <si>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</si>
  <si>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</si>
  <si>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</si>
  <si>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</si>
  <si>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</si>
  <si>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</si>
  <si>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</si>
  <si>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</si>
  <si>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</si>
  <si>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</si>
  <si>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</si>
  <si>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</si>
  <si>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</si>
  <si>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</si>
  <si>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</si>
  <si>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</si>
  <si>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</si>
  <si>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</si>
  <si>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</si>
  <si>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</si>
  <si>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</si>
  <si>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</si>
  <si>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</si>
  <si>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</si>
  <si>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</si>
  <si>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</si>
  <si>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</si>
  <si>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</si>
  <si>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</si>
  <si>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</si>
  <si>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</si>
  <si>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</si>
  <si>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</si>
  <si>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</si>
  <si>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</si>
  <si>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</si>
  <si>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</si>
  <si>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</si>
  <si>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</si>
  <si>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</si>
  <si>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</si>
  <si>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</si>
  <si>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</si>
  <si>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</si>
  <si>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</si>
  <si>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</si>
  <si>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</si>
  <si>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</si>
  <si>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</si>
  <si>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</si>
  <si>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</si>
  <si>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</si>
  <si>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</si>
  <si>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</si>
  <si>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</si>
  <si>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</si>
  <si>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</si>
  <si>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</si>
  <si>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</si>
  <si>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</si>
  <si>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</si>
  <si>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</si>
  <si>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</si>
  <si>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</si>
  <si>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</si>
  <si>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</si>
  <si>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</si>
  <si>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</si>
  <si>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</si>
  <si>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</si>
  <si>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</si>
  <si>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</si>
  <si>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</si>
  <si>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</si>
  <si>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</si>
  <si>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</si>
  <si>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</si>
  <si>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</si>
  <si>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</si>
  <si>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</si>
  <si>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</si>
  <si>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</si>
  <si>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</si>
  <si>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</si>
  <si>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</si>
  <si>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</si>
  <si>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</si>
  <si>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</si>
  <si>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</si>
  <si>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</si>
  <si>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</si>
  <si>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</si>
  <si>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</si>
  <si>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</si>
  <si>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</si>
  <si>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</si>
  <si>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</si>
  <si>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</si>
  <si>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</si>
  <si>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</si>
  <si>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</si>
  <si>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</si>
  <si>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</si>
  <si>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</si>
  <si>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</si>
  <si>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</si>
  <si>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</si>
  <si>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</si>
  <si>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</si>
  <si>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</si>
  <si>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</si>
  <si>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</si>
  <si>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</si>
  <si>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</si>
  <si>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</si>
  <si>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</si>
  <si>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</si>
  <si>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</si>
  <si>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</si>
  <si>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</si>
  <si>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</si>
  <si>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</si>
  <si>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</si>
  <si>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</si>
  <si>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</si>
  <si>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</si>
  <si>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</si>
  <si>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</si>
  <si>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</si>
  <si>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</si>
  <si>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</si>
  <si>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</si>
  <si>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</si>
  <si>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</si>
  <si>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</si>
  <si>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</si>
  <si>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</si>
  <si>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</si>
  <si>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</si>
  <si>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</si>
  <si>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</si>
  <si>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</si>
  <si>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</si>
  <si>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</si>
  <si>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</si>
  <si>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</si>
  <si>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</si>
  <si>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</si>
  <si>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</si>
  <si>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</si>
  <si>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</si>
  <si>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</si>
  <si>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</si>
  <si>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</si>
  <si>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</si>
  <si>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</si>
  <si>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</si>
  <si>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</si>
  <si>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</si>
  <si>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</si>
  <si>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</si>
  <si>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</si>
  <si>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</si>
  <si>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</si>
  <si>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</si>
  <si>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</si>
  <si>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</si>
  <si>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</si>
  <si>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</si>
  <si>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</si>
  <si>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</si>
  <si>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</si>
  <si>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</si>
  <si>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</si>
  <si>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</si>
  <si>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</si>
  <si>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</si>
  <si>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</si>
  <si>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</si>
  <si>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</si>
  <si>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</si>
  <si>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</si>
  <si>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</si>
  <si>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</si>
  <si>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</si>
  <si>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</si>
  <si>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</si>
  <si>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</si>
  <si>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</si>
  <si>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</si>
  <si>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</si>
  <si>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</si>
  <si>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</si>
  <si>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</si>
  <si>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</si>
  <si>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</si>
  <si>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</si>
  <si>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</si>
  <si>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</si>
  <si>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</si>
  <si>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</si>
  <si>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</si>
  <si>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</si>
  <si>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</si>
  <si>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</si>
  <si>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</si>
  <si>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</si>
  <si>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</si>
  <si>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</si>
  <si>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</si>
  <si>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</si>
  <si>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</si>
  <si>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</si>
  <si>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</si>
  <si>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</si>
  <si>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</si>
  <si>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</si>
  <si>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</si>
  <si>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</si>
  <si>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</si>
  <si>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</si>
  <si>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</si>
  <si>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</si>
  <si>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</si>
  <si>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</si>
  <si>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</si>
  <si>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</si>
  <si>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</si>
  <si>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</si>
  <si>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</si>
  <si>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</si>
  <si>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</si>
  <si>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</si>
  <si>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</si>
  <si>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</si>
  <si>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</si>
  <si>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</si>
  <si>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</si>
  <si>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</si>
  <si>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</si>
  <si>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</si>
  <si>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</si>
  <si>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</si>
  <si>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</si>
  <si>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</si>
  <si>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</si>
  <si>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</si>
  <si>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</si>
  <si>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</si>
  <si>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</si>
  <si>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</si>
  <si>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</si>
  <si>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</si>
  <si>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</si>
  <si>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</si>
  <si>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</si>
  <si>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</si>
  <si>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</si>
  <si>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</si>
  <si>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</si>
  <si>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</si>
  <si>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</si>
  <si>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</si>
  <si>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</si>
  <si>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</si>
  <si>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</si>
  <si>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</si>
  <si>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</si>
  <si>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</si>
  <si>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</si>
  <si>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</si>
  <si>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</si>
  <si>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</si>
  <si>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</si>
  <si>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</si>
  <si>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</si>
  <si>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</si>
  <si>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</si>
  <si>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</si>
  <si>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</si>
  <si>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</si>
  <si>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</si>
  <si>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</si>
  <si>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</si>
  <si>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</si>
  <si>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</si>
  <si>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</si>
  <si>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</si>
  <si>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</si>
  <si>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</si>
  <si>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</si>
  <si>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</si>
  <si>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</si>
  <si>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</si>
  <si>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</si>
  <si>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</si>
  <si>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</si>
  <si>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</si>
  <si>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</si>
  <si>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</si>
  <si>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</si>
  <si>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</si>
  <si>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</si>
  <si>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</si>
  <si>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</si>
  <si>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</si>
  <si>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</si>
  <si>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</si>
  <si>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</si>
  <si>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</si>
  <si>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</si>
  <si>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</si>
  <si>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</si>
  <si>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</si>
  <si>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</si>
  <si>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</si>
  <si>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</si>
  <si>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</si>
  <si>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</si>
  <si>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</si>
  <si>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</si>
  <si>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</si>
  <si>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</si>
  <si>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</si>
  <si>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</si>
  <si>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</si>
  <si>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</si>
  <si>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</si>
  <si>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</si>
  <si>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</si>
  <si>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</si>
  <si>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</si>
  <si>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</si>
  <si>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</si>
  <si>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</si>
  <si>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</si>
  <si>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</si>
  <si>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</si>
  <si>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</si>
  <si>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</si>
  <si>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</si>
  <si>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</si>
  <si>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</si>
  <si>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</si>
  <si>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</si>
  <si>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</si>
  <si>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</si>
  <si>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</si>
  <si>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</si>
  <si>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</si>
  <si>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</si>
  <si>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</si>
  <si>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</si>
  <si>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</si>
  <si>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</si>
  <si>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</si>
  <si>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</si>
  <si>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</si>
  <si>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</si>
  <si>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</si>
  <si>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</si>
  <si>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</si>
  <si>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</si>
  <si>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</si>
  <si>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</si>
  <si>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</si>
  <si>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</si>
  <si>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</si>
  <si>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</si>
  <si>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</si>
  <si>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</si>
  <si>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</si>
  <si>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</si>
  <si>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</si>
  <si>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</si>
  <si>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</si>
  <si>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</si>
  <si>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</si>
  <si>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</si>
  <si>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</si>
  <si>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</si>
  <si>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</si>
  <si>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</si>
  <si>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</si>
  <si>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</si>
  <si>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</si>
  <si>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</si>
  <si>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</si>
  <si>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</si>
  <si>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</si>
  <si>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</si>
  <si>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</si>
  <si>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</si>
  <si>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</si>
  <si>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</si>
  <si>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</si>
  <si>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</si>
  <si>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</si>
  <si>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</si>
  <si>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</si>
  <si>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</si>
  <si>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</si>
  <si>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</si>
  <si>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</si>
  <si>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</si>
  <si>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</si>
  <si>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</si>
  <si>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</si>
  <si>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</si>
  <si>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</si>
  <si>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</si>
  <si>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</si>
  <si>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</si>
  <si>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</si>
  <si>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</si>
  <si>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</si>
  <si>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</si>
  <si>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</si>
  <si>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</si>
  <si>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</si>
  <si>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</si>
  <si>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</si>
  <si>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</si>
  <si>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</si>
  <si>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</si>
  <si>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</si>
  <si>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</si>
  <si>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</si>
  <si>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</si>
  <si>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</si>
  <si>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</si>
  <si>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</si>
  <si>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</si>
  <si>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</si>
  <si>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</si>
  <si>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</si>
  <si>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</si>
  <si>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</si>
  <si>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</si>
  <si>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</si>
  <si>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</si>
  <si>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</si>
  <si>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</si>
  <si>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</si>
  <si>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</si>
  <si>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</si>
  <si>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</si>
  <si>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</si>
  <si>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</si>
  <si>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</si>
  <si>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</si>
  <si>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</si>
  <si>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</si>
  <si>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</si>
  <si>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</si>
  <si>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</si>
  <si>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</si>
  <si>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</si>
  <si>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</si>
  <si>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</si>
  <si>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</si>
  <si>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</si>
  <si>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</si>
  <si>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</si>
  <si>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</si>
  <si>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</si>
  <si>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</si>
  <si>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</si>
  <si>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</si>
  <si>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</si>
  <si>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</si>
  <si>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</si>
  <si>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</si>
  <si>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</si>
  <si>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</si>
  <si>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</si>
  <si>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</si>
  <si>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</si>
  <si>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</si>
  <si>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</si>
  <si>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</si>
  <si>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</si>
  <si>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</si>
  <si>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</si>
  <si>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</si>
  <si>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</si>
  <si>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</si>
  <si>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</si>
  <si>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</si>
  <si>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</si>
  <si>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</si>
  <si>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</si>
  <si>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</si>
  <si>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</si>
  <si>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</si>
  <si>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</si>
  <si>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</si>
  <si>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</si>
  <si>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</si>
  <si>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</si>
  <si>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</si>
  <si>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</si>
  <si>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</si>
  <si>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</si>
  <si>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</si>
  <si>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</si>
  <si>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</si>
  <si>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</si>
  <si>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</si>
  <si>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</si>
  <si>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</si>
  <si>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</si>
  <si>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</si>
  <si>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</si>
  <si>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</si>
  <si>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</si>
  <si>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</si>
  <si>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</si>
  <si>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</si>
  <si>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</si>
  <si>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</si>
  <si>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</si>
  <si>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</si>
  <si>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</si>
  <si>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</si>
  <si>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</si>
  <si>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</si>
  <si>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</si>
  <si>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</si>
  <si>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</si>
  <si>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</si>
  <si>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</si>
  <si>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</si>
  <si>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</si>
  <si>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</si>
  <si>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</si>
  <si>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</si>
  <si>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</si>
  <si>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</si>
  <si>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</si>
  <si>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</si>
  <si>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</si>
  <si>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</si>
  <si>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</si>
  <si>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</si>
  <si>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</si>
  <si>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</si>
  <si>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</si>
  <si>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</si>
  <si>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</si>
  <si>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</si>
  <si>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</si>
  <si>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</si>
  <si>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</si>
  <si>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</si>
  <si>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</si>
  <si>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</si>
  <si>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</si>
  <si>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</si>
  <si>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</si>
  <si>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</si>
  <si>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</si>
  <si>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</si>
  <si>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</si>
  <si>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</si>
  <si>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</si>
  <si>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</si>
  <si>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</si>
  <si>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</si>
  <si>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</si>
  <si>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</si>
  <si>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</si>
  <si>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</si>
  <si>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</si>
  <si>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</si>
  <si>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</si>
  <si>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</si>
  <si>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</si>
  <si>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</si>
  <si>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</si>
  <si>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</si>
  <si>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</si>
  <si>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</si>
  <si>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</si>
  <si>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</si>
  <si>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</si>
  <si>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</si>
  <si>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</si>
  <si>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</si>
  <si>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</si>
  <si>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</si>
  <si>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</si>
  <si>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</si>
  <si>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</si>
  <si>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</si>
  <si>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</si>
  <si>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</si>
  <si>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</si>
  <si>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</si>
  <si>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</si>
  <si>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</si>
  <si>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</si>
  <si>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</si>
  <si>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</si>
  <si>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</si>
  <si>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</si>
  <si>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</si>
  <si>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</si>
  <si>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</si>
  <si>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</si>
  <si>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</si>
  <si>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</si>
  <si>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</si>
  <si>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</si>
  <si>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</si>
  <si>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</si>
  <si>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</si>
  <si>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</si>
  <si>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</si>
  <si>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</si>
  <si>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</si>
  <si>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</si>
  <si>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</si>
  <si>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</si>
  <si>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</si>
  <si>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</si>
  <si>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</si>
  <si>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</si>
  <si>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</si>
  <si>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</si>
  <si>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</si>
  <si>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</si>
  <si>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</si>
  <si>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</si>
  <si>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</si>
  <si>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</si>
  <si>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</si>
  <si>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</si>
  <si>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</si>
  <si>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</si>
  <si>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</si>
  <si>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</si>
  <si>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</si>
  <si>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</si>
  <si>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</si>
  <si>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</si>
  <si>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</si>
  <si>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</si>
  <si>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</si>
  <si>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</si>
  <si>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</si>
  <si>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</si>
  <si>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</si>
  <si>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</si>
  <si>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</si>
  <si>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</si>
  <si>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</si>
  <si>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</si>
  <si>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</si>
  <si>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</si>
  <si>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</si>
  <si>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</si>
  <si>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</si>
  <si>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</si>
  <si>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</si>
  <si>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</si>
  <si>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</si>
  <si>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</si>
  <si>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</si>
  <si>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</si>
  <si>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</si>
  <si>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</si>
  <si>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</si>
  <si>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</si>
  <si>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</si>
  <si>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</si>
  <si>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</si>
  <si>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</si>
  <si>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</si>
  <si>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</si>
  <si>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</si>
  <si>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</si>
  <si>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</si>
  <si>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</si>
  <si>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</si>
  <si>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</si>
  <si>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</si>
  <si>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</si>
  <si>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</si>
  <si>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</si>
  <si>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</si>
  <si>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</si>
  <si>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</si>
  <si>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</si>
  <si>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</si>
  <si>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</si>
  <si>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</si>
  <si>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</si>
  <si>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</si>
  <si>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</si>
  <si>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</si>
  <si>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</si>
  <si>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</si>
  <si>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</si>
  <si>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</si>
  <si>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</si>
  <si>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</si>
  <si>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</si>
  <si>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</si>
  <si>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</si>
  <si>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</si>
  <si>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</si>
  <si>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</si>
  <si>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</si>
  <si>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</si>
  <si>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</si>
  <si>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</si>
  <si>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</si>
  <si>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</si>
  <si>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</si>
  <si>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</si>
  <si>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</si>
  <si>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</si>
  <si>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</si>
  <si>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</si>
  <si>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</si>
  <si>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</si>
  <si>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</si>
  <si>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</si>
  <si>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</si>
  <si>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</si>
  <si>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</si>
  <si>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</si>
  <si>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</si>
  <si>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</si>
  <si>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</si>
  <si>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</si>
  <si>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</si>
  <si>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</si>
  <si>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</si>
  <si>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</si>
  <si>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</si>
  <si>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</si>
  <si>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</si>
  <si>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</si>
  <si>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</si>
  <si>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</si>
  <si>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</si>
  <si>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</si>
  <si>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</si>
  <si>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</si>
  <si>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</si>
  <si>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</si>
  <si>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</si>
  <si>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</si>
  <si>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</si>
  <si>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</si>
  <si>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</si>
  <si>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</si>
  <si>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</si>
  <si>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</si>
  <si>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</si>
  <si>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</si>
  <si>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</si>
  <si>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</si>
  <si>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</si>
  <si>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</si>
  <si>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</si>
  <si>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</si>
  <si>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</si>
  <si>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</si>
  <si>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</si>
  <si>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</si>
  <si>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</si>
  <si>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</si>
  <si>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</si>
  <si>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</si>
  <si>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</si>
  <si>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</si>
  <si>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</si>
  <si>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</si>
  <si>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</si>
  <si>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</si>
  <si>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</si>
  <si>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</si>
  <si>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</si>
  <si>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</si>
  <si>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</si>
  <si>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</si>
  <si>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</si>
  <si>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</si>
  <si>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</si>
  <si>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</si>
  <si>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</si>
  <si>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</si>
  <si>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</si>
  <si>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</si>
  <si>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</si>
  <si>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</si>
  <si>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</si>
  <si>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</si>
  <si>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</si>
  <si>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</si>
  <si>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</si>
  <si>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</si>
  <si>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</si>
  <si>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</si>
  <si>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</si>
  <si>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</si>
  <si>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</si>
  <si>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</si>
  <si>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</si>
  <si>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</si>
  <si>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</si>
  <si>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</si>
  <si>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</si>
  <si>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</si>
  <si>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</si>
  <si>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</si>
  <si>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</si>
  <si>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</si>
  <si>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</si>
  <si>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</si>
  <si>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</si>
  <si>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</si>
  <si>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</si>
  <si>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</si>
  <si>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</si>
  <si>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</si>
  <si>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</si>
  <si>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</si>
  <si>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</si>
  <si>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</si>
  <si>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</si>
  <si>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</si>
  <si>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</si>
  <si>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</si>
  <si>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</si>
  <si>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</si>
  <si>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</si>
  <si>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</si>
  <si>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</si>
  <si>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</si>
  <si>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</si>
  <si>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</si>
  <si>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</si>
  <si>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</si>
  <si>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</si>
  <si>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</si>
  <si>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</si>
  <si>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</si>
  <si>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</si>
  <si>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</si>
  <si>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</si>
  <si>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</si>
  <si>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</si>
  <si>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</si>
  <si>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</si>
  <si>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</si>
  <si>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</si>
  <si>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</si>
  <si>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</si>
  <si>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</si>
  <si>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</si>
  <si>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</si>
  <si>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</si>
  <si>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</si>
  <si>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</si>
  <si>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</si>
  <si>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</si>
  <si>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</si>
  <si>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</si>
  <si>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</si>
  <si>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</si>
  <si>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</si>
  <si>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</si>
  <si>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</si>
  <si>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</si>
  <si>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</si>
  <si>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</si>
  <si>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</si>
  <si>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</si>
  <si>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</si>
  <si>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</si>
  <si>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</si>
  <si>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</si>
  <si>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</si>
  <si>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</si>
  <si>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</si>
  <si>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</si>
  <si>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</si>
  <si>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</si>
  <si>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</si>
  <si>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</si>
  <si>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</si>
  <si>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</si>
  <si>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</si>
  <si>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</si>
  <si>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</si>
  <si>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</si>
  <si>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</si>
  <si>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</si>
  <si>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</si>
  <si>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</si>
  <si>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</si>
  <si>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</si>
  <si>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</si>
  <si>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</si>
  <si>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</si>
  <si>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</si>
  <si>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</si>
  <si>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</si>
  <si>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</si>
  <si>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</si>
  <si>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</si>
  <si>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</si>
  <si>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</si>
  <si>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</si>
  <si>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</si>
  <si>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</si>
  <si>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</si>
  <si>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</si>
  <si>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</si>
  <si>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</si>
  <si>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</si>
  <si>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</si>
  <si>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</si>
  <si>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</si>
  <si>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</si>
  <si>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</si>
  <si>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</si>
  <si>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</si>
  <si>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</si>
  <si>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</si>
  <si>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</si>
  <si>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</si>
  <si>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</si>
  <si>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</si>
  <si>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</si>
  <si>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</si>
  <si>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</si>
  <si>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</si>
  <si>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</si>
  <si>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</si>
  <si>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</si>
  <si>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</si>
  <si>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</si>
  <si>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</si>
  <si>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</si>
  <si>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</si>
  <si>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</si>
  <si>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</si>
  <si>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</si>
  <si>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</si>
  <si>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</si>
  <si>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</si>
  <si>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</si>
  <si>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</si>
  <si>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</si>
  <si>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</si>
  <si>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</si>
  <si>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</si>
  <si>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</si>
  <si>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</si>
  <si>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</si>
  <si>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</si>
  <si>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</si>
  <si>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</si>
  <si>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</si>
  <si>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</si>
  <si>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</si>
  <si>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</si>
  <si>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</si>
  <si>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</si>
  <si>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</si>
  <si>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</si>
  <si>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</si>
  <si>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</si>
  <si>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</si>
  <si>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</si>
  <si>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</si>
  <si>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</si>
  <si>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</si>
  <si>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</si>
  <si>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</si>
  <si>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</si>
  <si>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</si>
  <si>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</si>
  <si>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</si>
  <si>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</si>
  <si>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</si>
  <si>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</si>
  <si>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</si>
  <si>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</si>
  <si>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</si>
  <si>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</si>
  <si>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</si>
  <si>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</si>
  <si>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</si>
  <si>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</si>
  <si>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</si>
  <si>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</si>
  <si>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</si>
  <si>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</si>
  <si>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</si>
  <si>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</si>
  <si>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</si>
  <si>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</si>
  <si>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</si>
  <si>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</si>
  <si>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</si>
  <si>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</si>
  <si>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</si>
  <si>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</si>
  <si>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</si>
  <si>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</si>
  <si>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</si>
  <si>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</si>
  <si>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</si>
  <si>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</si>
  <si>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</si>
  <si>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</si>
  <si>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</si>
  <si>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</si>
  <si>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</si>
  <si>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</si>
  <si>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</si>
  <si>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</si>
  <si>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</si>
  <si>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</si>
  <si>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</si>
  <si>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</si>
  <si>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</si>
  <si>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</si>
  <si>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</si>
  <si>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</si>
  <si>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</si>
  <si>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</si>
  <si>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</si>
  <si>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</si>
  <si>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</si>
  <si>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</si>
  <si>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</si>
  <si>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</si>
  <si>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</si>
  <si>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</si>
  <si>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</si>
  <si>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</si>
  <si>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</si>
  <si>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</si>
  <si>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</si>
  <si>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</si>
  <si>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</si>
  <si>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</si>
  <si>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</si>
  <si>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</si>
  <si>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</si>
  <si>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</si>
  <si>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</si>
  <si>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</si>
  <si>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</si>
  <si>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</si>
  <si>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</si>
  <si>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</si>
  <si>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</si>
  <si>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</si>
  <si>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</si>
  <si>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</si>
  <si>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</si>
  <si>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</si>
  <si>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</si>
  <si>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</si>
  <si>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</si>
  <si>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</si>
  <si>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</si>
  <si>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</si>
  <si>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</si>
  <si>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</si>
  <si>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</si>
  <si>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</si>
  <si>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</si>
  <si>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</si>
  <si>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</si>
  <si>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</si>
  <si>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</si>
  <si>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</si>
  <si>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</si>
  <si>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</si>
  <si>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</si>
  <si>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</si>
  <si>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</si>
  <si>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</si>
  <si>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</si>
  <si>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</si>
  <si>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</si>
  <si>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</si>
  <si>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</si>
  <si>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</si>
  <si>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</si>
  <si>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</si>
  <si>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</si>
  <si>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</si>
  <si>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</si>
  <si>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</si>
  <si>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</si>
  <si>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</si>
  <si>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</si>
  <si>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</si>
  <si>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</si>
  <si>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</si>
  <si>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</si>
  <si>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</si>
  <si>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</si>
  <si>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</si>
  <si>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</si>
  <si>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</si>
  <si>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</si>
  <si>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</si>
  <si>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</si>
  <si>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</si>
  <si>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</si>
  <si>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</si>
  <si>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</si>
  <si>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</si>
  <si>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</si>
  <si>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</si>
  <si>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</si>
  <si>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</si>
  <si>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</si>
  <si>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</si>
  <si>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</si>
  <si>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</si>
  <si>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</si>
  <si>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</si>
  <si>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</si>
  <si>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</si>
  <si>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</si>
  <si>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</si>
  <si>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</si>
  <si>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</si>
  <si>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</si>
  <si>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</si>
  <si>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</si>
  <si>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</si>
  <si>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</si>
  <si>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</si>
  <si>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</si>
  <si>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</si>
  <si>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</si>
  <si>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</si>
  <si>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</si>
  <si>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</si>
  <si>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</si>
  <si>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</si>
  <si>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</si>
  <si>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</si>
  <si>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</si>
  <si>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</si>
  <si>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</si>
  <si>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</si>
  <si>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</si>
  <si>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</si>
  <si>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</si>
  <si>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</si>
  <si>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</si>
  <si>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</si>
  <si>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</si>
  <si>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</si>
  <si>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</si>
  <si>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</si>
  <si>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</si>
  <si>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</si>
  <si>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</si>
  <si>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</si>
  <si>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</si>
  <si>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</si>
  <si>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</si>
  <si>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</si>
  <si>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</si>
  <si>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</si>
  <si>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</si>
  <si>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</si>
  <si>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</si>
  <si>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</si>
  <si>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</si>
  <si>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</si>
  <si>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</si>
  <si>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</si>
  <si>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</si>
  <si>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</si>
  <si>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</si>
  <si>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</si>
  <si>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</si>
  <si>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</si>
  <si>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</si>
  <si>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</si>
  <si>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</si>
  <si>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</si>
  <si>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</si>
  <si>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</si>
  <si>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</si>
  <si>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</si>
  <si>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</si>
  <si>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</si>
  <si>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</si>
  <si>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</si>
  <si>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</si>
  <si>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</si>
  <si>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</si>
  <si>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</si>
  <si>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</si>
  <si>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</si>
  <si>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</si>
  <si>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</si>
  <si>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</si>
  <si>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</si>
  <si>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</si>
  <si>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</si>
  <si>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</si>
  <si>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</si>
  <si>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</si>
  <si>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</si>
  <si>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</si>
  <si>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</si>
  <si>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</si>
  <si>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</si>
  <si>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</si>
  <si>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</si>
  <si>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</si>
  <si>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</si>
  <si>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</si>
  <si>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</si>
  <si>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</si>
  <si>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</si>
  <si>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</si>
  <si>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</si>
  <si>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</si>
  <si>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</si>
  <si>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</si>
  <si>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</si>
  <si>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</si>
  <si>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</si>
  <si>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</si>
  <si>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</si>
  <si>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</si>
  <si>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</si>
  <si>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</si>
  <si>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</si>
  <si>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</si>
  <si>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</si>
  <si>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</si>
  <si>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</si>
  <si>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</si>
  <si>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</si>
  <si>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</si>
  <si>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</si>
  <si>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</si>
  <si>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</si>
  <si>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</si>
  <si>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</si>
  <si>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</si>
  <si>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</si>
  <si>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</si>
  <si>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</si>
  <si>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</si>
  <si>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</si>
  <si>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</si>
  <si>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</si>
  <si>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</si>
  <si>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</si>
  <si>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</si>
  <si>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</si>
  <si>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</si>
  <si>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</si>
  <si>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</si>
  <si>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</si>
  <si>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</si>
  <si>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</si>
  <si>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</si>
  <si>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</si>
  <si>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</si>
  <si>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</si>
  <si>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</si>
  <si>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</si>
  <si>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</si>
  <si>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</si>
  <si>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</si>
  <si>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</si>
  <si>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</si>
  <si>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</si>
  <si>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</si>
  <si>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</si>
  <si>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</si>
  <si>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</si>
  <si>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</si>
  <si>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</si>
  <si>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</si>
  <si>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</si>
  <si>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</si>
  <si>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</si>
  <si>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</si>
  <si>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</si>
  <si>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</si>
  <si>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</si>
  <si>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</si>
  <si>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</si>
  <si>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</si>
  <si>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</si>
  <si>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</si>
  <si>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</si>
  <si>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</si>
  <si>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</si>
  <si>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</si>
  <si>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</si>
  <si>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</si>
  <si>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</si>
  <si>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</si>
  <si>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</si>
  <si>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</si>
  <si>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</si>
  <si>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</si>
  <si>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</si>
  <si>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</si>
  <si>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</si>
  <si>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</si>
  <si>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</si>
  <si>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</si>
  <si>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</si>
  <si>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</si>
  <si>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</si>
  <si>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</si>
  <si>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</si>
  <si>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</si>
  <si>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</si>
  <si>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</si>
  <si>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</si>
  <si>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</si>
  <si>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</si>
  <si>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</si>
  <si>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</si>
  <si>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</si>
  <si>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</si>
  <si>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</si>
  <si>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</si>
  <si>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</si>
  <si>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</si>
  <si>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</si>
  <si>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</si>
  <si>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</si>
  <si>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</si>
  <si>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</si>
  <si>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</si>
  <si>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</si>
  <si>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</si>
  <si>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</si>
  <si>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</si>
  <si>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</si>
  <si>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</si>
  <si>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</si>
  <si>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</si>
  <si>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</si>
  <si>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</si>
  <si>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</si>
  <si>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</si>
  <si>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</si>
  <si>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</si>
  <si>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</si>
  <si>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</si>
  <si>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</si>
  <si>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</si>
  <si>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</si>
  <si>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</si>
  <si>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</si>
  <si>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</si>
  <si>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</si>
  <si>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</si>
  <si>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</si>
  <si>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</si>
  <si>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</si>
  <si>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</si>
  <si>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</si>
  <si>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</si>
  <si>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</si>
  <si>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</si>
  <si>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</si>
  <si>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</si>
  <si>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</si>
  <si>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</si>
  <si>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</si>
  <si>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</si>
  <si>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</si>
  <si>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</si>
  <si>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</si>
  <si>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</si>
  <si>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</si>
  <si>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</si>
  <si>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</si>
  <si>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</si>
  <si>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</si>
  <si>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</si>
  <si>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</si>
  <si>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</si>
  <si>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</si>
  <si>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</si>
  <si>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</si>
  <si>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</si>
  <si>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</si>
  <si>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</si>
  <si>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</si>
  <si>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</si>
  <si>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</si>
  <si>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</si>
  <si>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</si>
  <si>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</si>
  <si>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</si>
  <si>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</si>
  <si>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</si>
  <si>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</si>
  <si>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</si>
  <si>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</si>
  <si>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</si>
  <si>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</si>
  <si>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</si>
  <si>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</si>
  <si>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</si>
  <si>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</si>
  <si>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</si>
  <si>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</si>
  <si>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</si>
  <si>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</si>
  <si>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</si>
  <si>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</si>
  <si>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</si>
  <si>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</si>
  <si>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</si>
  <si>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</si>
  <si>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</si>
  <si>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</si>
  <si>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</si>
  <si>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</si>
  <si>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</si>
  <si>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</si>
  <si>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</si>
  <si>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</si>
  <si>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</si>
  <si>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</si>
  <si>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</si>
  <si>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</si>
  <si>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</si>
  <si>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</si>
  <si>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</si>
  <si>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</si>
  <si>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</si>
  <si>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</si>
  <si>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</si>
  <si>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</si>
  <si>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</si>
  <si>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</si>
  <si>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</si>
  <si>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</si>
  <si>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</si>
  <si>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</si>
  <si>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</si>
  <si>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</si>
  <si>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</si>
  <si>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</si>
  <si>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</si>
  <si>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</si>
  <si>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</si>
  <si>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</si>
  <si>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</si>
  <si>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</si>
  <si>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</si>
  <si>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</si>
  <si>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</si>
  <si>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</si>
  <si>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</si>
  <si>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</si>
  <si>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</si>
  <si>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</si>
  <si>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</si>
  <si>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</si>
  <si>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</si>
  <si>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</si>
  <si>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</si>
  <si>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</si>
  <si>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</si>
  <si>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</si>
  <si>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</si>
  <si>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</si>
  <si>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</si>
  <si>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</si>
  <si>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</si>
  <si>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</si>
  <si>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</si>
  <si>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</si>
  <si>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</si>
  <si>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</si>
  <si>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</si>
  <si>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</si>
  <si>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</si>
  <si>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</si>
  <si>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</si>
  <si>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</si>
  <si>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</si>
  <si>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</si>
  <si>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</si>
  <si>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</si>
  <si>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</si>
  <si>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</si>
  <si>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</si>
  <si>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</si>
  <si>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</si>
  <si>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</si>
  <si>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</si>
  <si>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</si>
  <si>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</si>
  <si>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</si>
  <si>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</si>
  <si>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</si>
  <si>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</si>
  <si>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</si>
  <si>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</si>
  <si>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</si>
  <si>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</si>
  <si>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</si>
  <si>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</si>
  <si>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</si>
  <si>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</si>
  <si>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</si>
  <si>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</si>
  <si>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</si>
  <si>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</si>
  <si>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</si>
  <si>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</si>
  <si>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</si>
  <si>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</si>
  <si>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</si>
  <si>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</si>
  <si>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</si>
  <si>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</si>
  <si>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</si>
  <si>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</si>
  <si>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</si>
  <si>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</si>
  <si>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</si>
  <si>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</si>
  <si>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</si>
  <si>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</si>
  <si>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</si>
  <si>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</si>
  <si>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</si>
  <si>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</si>
  <si>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</si>
  <si>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</si>
  <si>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</si>
  <si>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</si>
  <si>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</si>
  <si>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</si>
  <si>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</si>
  <si>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</si>
  <si>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</si>
  <si>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</si>
  <si>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</si>
  <si>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</si>
  <si>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</si>
  <si>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</si>
  <si>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</si>
  <si>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</si>
  <si>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</si>
  <si>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</si>
  <si>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</si>
  <si>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</si>
  <si>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</si>
  <si>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</si>
  <si>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</si>
  <si>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</si>
  <si>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</si>
  <si>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</si>
  <si>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</si>
  <si>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</si>
  <si>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</si>
  <si>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</si>
  <si>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</si>
  <si>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</si>
  <si>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</si>
  <si>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</si>
  <si>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</si>
  <si>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</si>
  <si>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</si>
  <si>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</si>
  <si>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</si>
  <si>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</si>
  <si>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</si>
  <si>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</si>
  <si>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</si>
  <si>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</si>
  <si>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</si>
  <si>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</si>
  <si>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</si>
  <si>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</si>
  <si>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</si>
  <si>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</si>
  <si>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</si>
  <si>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</si>
  <si>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</si>
  <si>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</si>
  <si>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</si>
  <si>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</si>
  <si>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</si>
  <si>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</si>
  <si>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</si>
  <si>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</si>
  <si>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</si>
  <si>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</si>
  <si>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</si>
  <si>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</si>
  <si>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</si>
  <si>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</si>
  <si>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</si>
  <si>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</si>
  <si>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</si>
  <si>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</si>
  <si>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</si>
  <si>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</si>
  <si>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</si>
  <si>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</si>
  <si>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</si>
  <si>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</si>
  <si>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</si>
  <si>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</si>
  <si>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</si>
  <si>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</si>
  <si>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</si>
  <si>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</si>
  <si>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</si>
  <si>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</si>
  <si>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</si>
  <si>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</si>
  <si>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</si>
  <si>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</si>
  <si>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</si>
  <si>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</si>
  <si>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</si>
  <si>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</si>
  <si>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</si>
  <si>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</si>
  <si>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</si>
  <si>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</si>
  <si>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</si>
  <si>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</si>
  <si>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</si>
  <si>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</si>
  <si>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</si>
  <si>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</si>
  <si>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</si>
  <si>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</si>
  <si>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</si>
  <si>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</si>
  <si>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</si>
  <si>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</si>
  <si>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</si>
  <si>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</si>
  <si>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</si>
  <si>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</si>
  <si>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</si>
  <si>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</si>
  <si>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</si>
  <si>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</si>
  <si>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</si>
  <si>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</si>
  <si>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</si>
  <si>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</si>
  <si>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</si>
  <si>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</si>
  <si>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</si>
  <si>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</si>
  <si>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</si>
  <si>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</si>
  <si>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</si>
  <si>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</si>
  <si>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</si>
  <si>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</si>
  <si>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</si>
  <si>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</si>
  <si>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</si>
  <si>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</si>
  <si>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</si>
  <si>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</si>
  <si>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</si>
  <si>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</si>
  <si>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</si>
  <si>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</si>
  <si>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</si>
  <si>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</si>
  <si>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</si>
  <si>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</si>
  <si>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</si>
  <si>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</si>
  <si>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</si>
  <si>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</si>
  <si>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</si>
  <si>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</si>
  <si>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</si>
  <si>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</si>
  <si>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</si>
  <si>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</si>
  <si>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</si>
  <si>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</si>
  <si>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</si>
  <si>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</si>
  <si>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</si>
  <si>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</si>
  <si>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</si>
  <si>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</si>
  <si>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</si>
  <si>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</si>
  <si>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</si>
  <si>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</si>
  <si>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</si>
  <si>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</si>
  <si>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</si>
  <si>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</si>
  <si>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</si>
  <si>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</si>
  <si>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</si>
  <si>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</si>
  <si>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</si>
  <si>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</si>
  <si>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</si>
  <si>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</si>
  <si>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</si>
  <si>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</si>
  <si>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</si>
  <si>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</si>
  <si>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</si>
  <si>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</si>
  <si>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</si>
  <si>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</si>
  <si>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</si>
  <si>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</si>
  <si>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</si>
  <si>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</si>
  <si>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</si>
  <si>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</si>
  <si>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</si>
  <si>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</si>
  <si>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</si>
  <si>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</si>
  <si>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</si>
  <si>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</si>
  <si>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</si>
  <si>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</si>
  <si>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</si>
  <si>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</si>
  <si>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</si>
  <si>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</si>
  <si>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</si>
  <si>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</si>
  <si>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</si>
  <si>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</si>
  <si>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</si>
  <si>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</si>
  <si>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</si>
  <si>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</si>
  <si>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</si>
  <si>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</si>
  <si>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</si>
  <si>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</si>
  <si>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</si>
  <si>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</si>
  <si>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</si>
  <si>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</si>
  <si>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</si>
  <si>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</si>
  <si>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</si>
  <si>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</si>
  <si>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</si>
  <si>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</si>
  <si>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</si>
  <si>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</si>
  <si>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</si>
  <si>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</si>
  <si>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</si>
  <si>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</si>
  <si>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</si>
  <si>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</si>
  <si>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</si>
  <si>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</si>
  <si>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</si>
  <si>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</si>
  <si>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</si>
  <si>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</si>
  <si>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</si>
  <si>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</si>
  <si>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</si>
  <si>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</si>
  <si>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</si>
  <si>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</si>
  <si>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</si>
  <si>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</si>
  <si>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</si>
  <si>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</si>
  <si>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</si>
  <si>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</si>
  <si>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</si>
  <si>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</si>
  <si>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</si>
  <si>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</si>
  <si>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</si>
  <si>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</si>
  <si>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</si>
  <si>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</si>
  <si>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</si>
  <si>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</si>
  <si>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</si>
  <si>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</si>
  <si>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</si>
  <si>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</si>
  <si>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</si>
  <si>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</si>
  <si>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</si>
  <si>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</si>
  <si>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</si>
  <si>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</si>
  <si>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</si>
  <si>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</si>
  <si>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</si>
  <si>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</si>
  <si>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</si>
  <si>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</si>
  <si>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</si>
  <si>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</si>
  <si>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</si>
  <si>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</si>
  <si>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</si>
  <si>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</si>
  <si>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</si>
  <si>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</si>
  <si>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</si>
  <si>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</si>
  <si>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</si>
  <si>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</si>
  <si>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</si>
  <si>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</si>
  <si>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</si>
  <si>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</si>
  <si>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</si>
  <si>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</si>
  <si>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</si>
  <si>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</si>
  <si>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</si>
  <si>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</si>
  <si>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</si>
  <si>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</si>
  <si>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</si>
  <si>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</si>
  <si>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</si>
  <si>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</si>
  <si>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</si>
  <si>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</si>
  <si>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</si>
  <si>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</si>
  <si>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</si>
  <si>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</si>
  <si>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</si>
  <si>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</si>
  <si>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</si>
  <si>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</si>
  <si>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</si>
  <si>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</si>
  <si>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</si>
  <si>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</si>
  <si>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</si>
  <si>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</si>
  <si>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</si>
  <si>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</si>
  <si>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</si>
  <si>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</si>
  <si>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</si>
  <si>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</si>
  <si>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</si>
  <si>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</si>
  <si>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</si>
  <si>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</si>
  <si>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</si>
  <si>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</si>
  <si>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</si>
  <si>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</si>
  <si>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</si>
  <si>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</si>
  <si>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</si>
  <si>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</si>
  <si>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</si>
  <si>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</si>
  <si>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</si>
  <si>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</si>
  <si>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</si>
  <si>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</si>
  <si>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</si>
  <si>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</si>
  <si>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</si>
  <si>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</si>
  <si>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</si>
  <si>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</si>
  <si>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</si>
  <si>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</si>
  <si>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</si>
  <si>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</si>
  <si>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</si>
  <si>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</si>
  <si>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</si>
  <si>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</si>
  <si>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</si>
  <si>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</si>
  <si>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</si>
  <si>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</si>
  <si>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</si>
  <si>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</si>
  <si>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</si>
  <si>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</si>
  <si>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</si>
  <si>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</si>
  <si>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</si>
  <si>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</si>
  <si>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</si>
  <si>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</si>
  <si>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</si>
  <si>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</si>
  <si>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</si>
  <si>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</si>
  <si>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</si>
  <si>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</si>
  <si>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</si>
  <si>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</si>
  <si>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</si>
  <si>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</si>
  <si>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</si>
  <si>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</si>
  <si>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</si>
  <si>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</si>
  <si>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</si>
  <si>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</si>
  <si>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</si>
  <si>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</si>
  <si>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</si>
  <si>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</si>
  <si>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</si>
  <si>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</si>
  <si>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</si>
  <si>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</si>
  <si>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</si>
  <si>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</si>
  <si>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</si>
  <si>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</si>
  <si>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</si>
  <si>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</si>
  <si>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</si>
  <si>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</si>
  <si>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</si>
  <si>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</si>
  <si>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</si>
  <si>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</si>
  <si>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</si>
  <si>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</si>
  <si>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</si>
  <si>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</si>
  <si>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</si>
  <si>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</si>
  <si>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</si>
  <si>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</si>
  <si>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</si>
  <si>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</si>
  <si>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</si>
  <si>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</si>
  <si>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</si>
  <si>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</si>
  <si>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</si>
  <si>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</si>
  <si>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</si>
  <si>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</si>
  <si>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</si>
  <si>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</si>
  <si>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</si>
  <si>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</si>
  <si>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</si>
  <si>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</si>
  <si>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</si>
  <si>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</si>
  <si>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</si>
  <si>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</si>
  <si>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</si>
  <si>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</si>
  <si>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</si>
  <si>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</si>
  <si>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</si>
  <si>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</si>
  <si>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</si>
  <si>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</si>
  <si>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</si>
  <si>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</si>
  <si>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</si>
  <si>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</si>
  <si>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</si>
  <si>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</si>
  <si>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</si>
  <si>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</si>
  <si>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</si>
  <si>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</si>
  <si>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</si>
  <si>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</si>
  <si>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</si>
  <si>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</si>
  <si>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</si>
  <si>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</si>
  <si>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</si>
  <si>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</si>
  <si>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</si>
  <si>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</si>
  <si>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</si>
  <si>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</si>
  <si>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</si>
  <si>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</si>
  <si>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</si>
  <si>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</si>
  <si>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</si>
  <si>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</si>
  <si>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</si>
  <si>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</si>
  <si>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</si>
  <si>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</si>
  <si>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</si>
  <si>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</si>
  <si>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</si>
  <si>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</si>
  <si>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</si>
  <si>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</si>
  <si>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</si>
  <si>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</si>
  <si>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</si>
  <si>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</si>
  <si>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</si>
  <si>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</si>
  <si>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</si>
  <si>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</si>
  <si>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</si>
  <si>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</si>
  <si>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</si>
  <si>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</si>
  <si>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</si>
  <si>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</si>
  <si>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</si>
  <si>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</si>
  <si>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</si>
  <si>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</si>
  <si>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</si>
  <si>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</si>
  <si>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</si>
  <si>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</si>
  <si>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</si>
  <si>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</si>
  <si>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</si>
  <si>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</si>
  <si>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</si>
  <si>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</si>
  <si>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</si>
  <si>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</si>
  <si>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</si>
  <si>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</si>
  <si>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</si>
  <si>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</si>
  <si>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</si>
  <si>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</si>
  <si>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</si>
  <si>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</si>
  <si>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</si>
  <si>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</si>
  <si>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</si>
  <si>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</si>
  <si>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</si>
  <si>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</si>
  <si>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</si>
  <si>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</si>
  <si>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</si>
  <si>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</si>
  <si>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</si>
  <si>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</si>
  <si>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</si>
  <si>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</si>
  <si>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</si>
  <si>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</si>
  <si>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</si>
  <si>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</si>
  <si>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</si>
  <si>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</si>
  <si>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</si>
  <si>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</si>
  <si>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</si>
  <si>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</si>
  <si>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</si>
  <si>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</si>
  <si>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</si>
  <si>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</si>
  <si>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</si>
  <si>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</si>
  <si>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</si>
  <si>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</si>
  <si>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</si>
  <si>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</si>
  <si>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</si>
  <si>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</si>
  <si>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</si>
  <si>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</si>
  <si>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</si>
  <si>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</si>
  <si>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</si>
  <si>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</si>
  <si>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</si>
  <si>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</si>
  <si>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</si>
  <si>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</si>
  <si>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</si>
  <si>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</si>
  <si>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</si>
  <si>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</si>
  <si>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</si>
  <si>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</si>
  <si>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</si>
  <si>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</si>
  <si>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</si>
  <si>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</si>
  <si>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</si>
  <si>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</si>
  <si>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</si>
  <si>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</si>
  <si>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</si>
  <si>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</si>
  <si>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</si>
  <si>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</si>
  <si>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</si>
  <si>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</si>
  <si>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</si>
  <si>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</si>
  <si>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</si>
  <si>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</si>
  <si>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</si>
  <si>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</si>
  <si>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</si>
  <si>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</si>
  <si>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</si>
  <si>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</si>
  <si>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</si>
  <si>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</si>
  <si>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</si>
  <si>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</si>
  <si>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</si>
  <si>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</si>
  <si>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</si>
  <si>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</si>
  <si>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</si>
  <si>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</si>
  <si>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</si>
  <si>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</si>
  <si>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</si>
  <si>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</si>
  <si>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</si>
  <si>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</si>
  <si>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</si>
  <si>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</si>
  <si>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</si>
  <si>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</si>
  <si>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</si>
  <si>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</si>
  <si>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</si>
  <si>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</si>
  <si>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</si>
  <si>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</si>
  <si>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</si>
  <si>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</si>
  <si>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</si>
  <si>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</si>
  <si>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</si>
  <si>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</si>
  <si>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</si>
  <si>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</si>
  <si>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</si>
  <si>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</si>
  <si>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</si>
  <si>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</si>
  <si>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</si>
  <si>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</si>
  <si>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</si>
  <si>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</si>
  <si>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</si>
  <si>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</si>
  <si>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</si>
  <si>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</si>
  <si>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</si>
  <si>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</si>
  <si>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</si>
  <si>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</si>
  <si>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</si>
  <si>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</si>
  <si>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</si>
  <si>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</si>
  <si>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</si>
  <si>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</si>
  <si>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</si>
  <si>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</si>
  <si>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</si>
  <si>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</si>
  <si>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</si>
  <si>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</si>
  <si>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</si>
  <si>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</si>
  <si>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</si>
  <si>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</si>
  <si>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</si>
  <si>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</si>
  <si>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</si>
  <si>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</si>
  <si>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</si>
  <si>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</si>
  <si>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</si>
  <si>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</si>
  <si>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</si>
  <si>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</si>
  <si>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</si>
  <si>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</si>
  <si>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</si>
  <si>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</si>
  <si>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</si>
  <si>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</si>
  <si>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</si>
  <si>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</si>
  <si>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</si>
  <si>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</si>
  <si>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</si>
  <si>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</si>
  <si>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</si>
  <si>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</si>
  <si>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</si>
  <si>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</si>
  <si>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</si>
  <si>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</si>
  <si>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</si>
  <si>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</si>
  <si>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</si>
  <si>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</si>
  <si>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</si>
  <si>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</si>
  <si>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</si>
  <si>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</si>
  <si>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</si>
  <si>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</si>
  <si>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</si>
  <si>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</si>
  <si>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</si>
  <si>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</si>
  <si>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</si>
  <si>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</si>
  <si>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</si>
  <si>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</si>
  <si>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</si>
  <si>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</si>
  <si>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</si>
  <si>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</si>
  <si>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</si>
  <si>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</si>
  <si>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</si>
  <si>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</si>
  <si>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</si>
  <si>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</si>
  <si>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</si>
  <si>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</si>
  <si>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</si>
  <si>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</si>
  <si>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</si>
  <si>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</si>
  <si>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</si>
  <si>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</si>
  <si>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</si>
  <si>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</si>
  <si>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</si>
  <si>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</si>
  <si>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</si>
  <si>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</si>
  <si>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</si>
  <si>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</si>
  <si>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</si>
  <si>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</si>
  <si>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</si>
  <si>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</si>
  <si>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</si>
  <si>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</si>
  <si>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</si>
  <si>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</si>
  <si>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</si>
  <si>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</si>
  <si>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</si>
  <si>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</si>
  <si>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</si>
  <si>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</si>
  <si>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</si>
  <si>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</si>
  <si>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</si>
  <si>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</si>
  <si>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</si>
  <si>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</si>
  <si>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</si>
  <si>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</si>
  <si>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</si>
  <si>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</si>
  <si>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</si>
  <si>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</si>
  <si>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</si>
  <si>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</si>
  <si>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</si>
  <si>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</si>
  <si>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</si>
  <si>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</si>
  <si>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</si>
  <si>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</si>
  <si>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</si>
  <si>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</si>
  <si>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</si>
  <si>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</si>
  <si>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</si>
  <si>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</si>
  <si>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</si>
  <si>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</si>
  <si>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</si>
  <si>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</si>
  <si>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</si>
  <si>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</si>
  <si>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</si>
  <si>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</si>
  <si>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</si>
  <si>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</si>
  <si>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</si>
  <si>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</si>
  <si>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</si>
  <si>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</si>
  <si>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</si>
  <si>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</si>
  <si>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</si>
  <si>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</si>
  <si>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</si>
  <si>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</si>
  <si>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</si>
  <si>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</si>
  <si>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</si>
  <si>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</si>
  <si>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</si>
  <si>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</si>
  <si>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</si>
  <si>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</si>
  <si>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</si>
  <si>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</si>
  <si>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</si>
  <si>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</si>
  <si>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</si>
  <si>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</si>
  <si>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</si>
  <si>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</si>
  <si>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</si>
  <si>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</si>
  <si>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</si>
  <si>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</si>
  <si>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</si>
  <si>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</si>
  <si>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</si>
  <si>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</si>
  <si>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</si>
  <si>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</si>
  <si>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</si>
  <si>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</si>
  <si>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</si>
  <si>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</si>
  <si>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</si>
  <si>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</si>
  <si>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</si>
  <si>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</si>
  <si>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</si>
  <si>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</si>
  <si>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</si>
  <si>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</si>
  <si>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</si>
  <si>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</si>
  <si>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</si>
  <si>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</si>
  <si>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</si>
  <si>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</si>
  <si>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</si>
  <si>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</si>
  <si>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</si>
  <si>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</si>
  <si>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</si>
  <si>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</si>
  <si>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</si>
  <si>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</si>
  <si>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</si>
  <si>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</si>
  <si>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</si>
  <si>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</si>
  <si>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</si>
  <si>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</si>
  <si>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</si>
  <si>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</si>
  <si>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</si>
  <si>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</si>
  <si>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</si>
  <si>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</si>
  <si>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</si>
  <si>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</si>
  <si>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</si>
  <si>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</si>
  <si>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</si>
  <si>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</si>
  <si>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</si>
  <si>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</si>
  <si>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</si>
  <si>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</si>
  <si>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</si>
  <si>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</si>
  <si>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</si>
  <si>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</si>
  <si>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</si>
  <si>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</si>
  <si>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</si>
  <si>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</si>
  <si>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</si>
  <si>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</si>
  <si>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</si>
  <si>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</si>
  <si>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</si>
  <si>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</si>
  <si>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</si>
  <si>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</si>
  <si>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</si>
  <si>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</si>
  <si>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</si>
  <si>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</si>
  <si>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</si>
  <si>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</si>
  <si>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</si>
  <si>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</si>
  <si>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</si>
  <si>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</si>
  <si>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</si>
  <si>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</si>
  <si>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</si>
  <si>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</si>
  <si>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</si>
  <si>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</si>
  <si>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</si>
  <si>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</si>
  <si>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</si>
  <si>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</si>
  <si>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</si>
  <si>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</si>
  <si>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</si>
  <si>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</si>
  <si>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</si>
  <si>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</si>
  <si>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</si>
  <si>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</si>
  <si>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</si>
  <si>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</si>
  <si>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</si>
  <si>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</si>
  <si>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</si>
  <si>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</si>
  <si>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</si>
  <si>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</si>
  <si>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</si>
  <si>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</si>
  <si>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</si>
  <si>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</si>
  <si>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</si>
  <si>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</si>
  <si>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</si>
  <si>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</si>
  <si>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</si>
  <si>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</si>
  <si>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</si>
  <si>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</si>
  <si>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</si>
  <si>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</si>
  <si>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</si>
  <si>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</si>
  <si>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</si>
  <si>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</si>
  <si>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</si>
  <si>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</si>
  <si>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</si>
  <si>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</si>
  <si>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</si>
  <si>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</si>
  <si>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</si>
  <si>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</si>
  <si>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</si>
  <si>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</si>
  <si>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</si>
  <si>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</si>
  <si>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</si>
  <si>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</si>
  <si>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</si>
  <si>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</si>
  <si>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</si>
  <si>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</si>
  <si>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</si>
  <si>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</si>
  <si>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</si>
  <si>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</si>
  <si>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</si>
  <si>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</si>
  <si>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</si>
  <si>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</si>
  <si>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</si>
  <si>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</si>
  <si>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</si>
  <si>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</si>
  <si>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</si>
  <si>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</si>
  <si>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</si>
  <si>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</si>
  <si>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</si>
  <si>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</si>
  <si>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</si>
  <si>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</si>
  <si>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</si>
  <si>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</si>
  <si>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</si>
  <si>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</si>
  <si>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</si>
  <si>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</si>
  <si>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</si>
  <si>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</si>
  <si>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</si>
  <si>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</si>
  <si>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</si>
  <si>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</si>
  <si>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</si>
  <si>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</si>
  <si>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</si>
  <si>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</si>
  <si>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</si>
  <si>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</si>
  <si>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</si>
  <si>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</si>
  <si>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</si>
  <si>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</si>
  <si>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</si>
  <si>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</si>
  <si>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</si>
  <si>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</si>
  <si>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</si>
  <si>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</si>
  <si>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</si>
  <si>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</si>
  <si>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</si>
  <si>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</si>
  <si>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</si>
  <si>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</si>
  <si>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</si>
  <si>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</si>
  <si>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</si>
  <si>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</si>
  <si>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</si>
  <si>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</si>
  <si>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</si>
  <si>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</si>
  <si>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</si>
  <si>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</si>
  <si>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</si>
  <si>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</si>
  <si>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</si>
  <si>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</si>
  <si>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</si>
  <si>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</si>
  <si>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</si>
  <si>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</si>
  <si>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</si>
  <si>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</si>
  <si>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</si>
  <si>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</si>
  <si>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</si>
  <si>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</si>
  <si>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</si>
  <si>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</si>
  <si>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</si>
  <si>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</si>
  <si>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</si>
  <si>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</si>
  <si>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</si>
  <si>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</si>
  <si>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</si>
  <si>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</si>
  <si>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</si>
  <si>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</si>
  <si>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</si>
  <si>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</si>
  <si>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</si>
  <si>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</si>
  <si>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</si>
  <si>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</si>
  <si>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</si>
  <si>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</si>
  <si>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</si>
  <si>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</si>
  <si>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</si>
  <si>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</si>
  <si>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</si>
  <si>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</si>
  <si>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</si>
  <si>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</si>
  <si>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</si>
  <si>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</si>
  <si>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</si>
  <si>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</si>
  <si>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</si>
  <si>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</si>
  <si>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</si>
  <si>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</si>
  <si>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</si>
  <si>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</si>
  <si>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</si>
  <si>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</si>
  <si>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</si>
  <si>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</si>
  <si>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</si>
  <si>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</si>
  <si>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</si>
  <si>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</si>
  <si>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</si>
  <si>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</si>
  <si>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</si>
  <si>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</si>
  <si>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</si>
  <si>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</si>
  <si>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</si>
  <si>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</si>
  <si>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</si>
  <si>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</si>
  <si>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</si>
  <si>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</si>
  <si>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</si>
  <si>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</si>
  <si>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</si>
  <si>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</si>
  <si>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</si>
  <si>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</si>
  <si>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</si>
  <si>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</si>
  <si>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</si>
  <si>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</si>
  <si>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</si>
  <si>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</si>
  <si>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</si>
  <si>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</si>
  <si>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</si>
  <si>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</si>
  <si>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</si>
  <si>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</si>
  <si>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</si>
  <si>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</si>
  <si>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</si>
  <si>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</si>
  <si>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</si>
  <si>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</si>
  <si>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</si>
  <si>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</si>
  <si>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</si>
  <si>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</si>
  <si>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</si>
  <si>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</si>
  <si>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</si>
  <si>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</si>
  <si>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</si>
  <si>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</si>
  <si>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</si>
  <si>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</si>
  <si>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</si>
  <si>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</si>
  <si>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</si>
  <si>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</si>
  <si>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</si>
  <si>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</si>
  <si>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</si>
  <si>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</si>
  <si>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</si>
  <si>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</si>
  <si>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</si>
  <si>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</si>
  <si>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</si>
  <si>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</si>
  <si>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</si>
  <si>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</si>
  <si>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</si>
  <si>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</si>
  <si>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</si>
  <si>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</si>
  <si>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</si>
  <si>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</si>
  <si>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</si>
  <si>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</si>
  <si>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</si>
  <si>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</si>
  <si>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</si>
  <si>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</si>
  <si>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</si>
  <si>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</si>
  <si>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</si>
  <si>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</si>
  <si>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</si>
  <si>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</si>
  <si>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</si>
  <si>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</si>
  <si>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</si>
  <si>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</si>
  <si>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</si>
  <si>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</si>
  <si>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</si>
  <si>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</si>
  <si>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</si>
  <si>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</si>
  <si>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</si>
  <si>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</si>
  <si>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</si>
  <si>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</si>
  <si>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</si>
  <si>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</si>
  <si>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</si>
  <si>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</si>
  <si>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</si>
  <si>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</si>
  <si>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</si>
  <si>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</si>
  <si>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</si>
  <si>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</si>
  <si>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</si>
  <si>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</si>
  <si>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</si>
  <si>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</si>
  <si>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</si>
  <si>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</si>
  <si>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</si>
  <si>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</si>
  <si>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</si>
  <si>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</si>
  <si>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</si>
  <si>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</si>
  <si>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</si>
  <si>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</si>
  <si>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</si>
  <si>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</si>
  <si>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</si>
  <si>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</si>
  <si>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</si>
  <si>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</si>
  <si>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</si>
  <si>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</si>
  <si>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</si>
  <si>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</si>
  <si>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</si>
  <si>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</si>
  <si>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</si>
  <si>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</si>
  <si>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</si>
  <si>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</si>
  <si>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</si>
  <si>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</si>
  <si>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</si>
  <si>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</si>
  <si>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</si>
  <si>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</si>
  <si>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</si>
  <si>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</si>
  <si>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</si>
  <si>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</si>
  <si>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</si>
  <si>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</si>
  <si>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</si>
  <si>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</si>
  <si>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</si>
  <si>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</si>
  <si>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</si>
  <si>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</si>
  <si>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</si>
  <si>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</si>
  <si>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</si>
  <si>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</si>
  <si>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</si>
  <si>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</si>
  <si>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</si>
  <si>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</si>
  <si>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</si>
  <si>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</si>
  <si>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</si>
  <si>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</si>
  <si>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</si>
  <si>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</si>
  <si>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</si>
  <si>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</si>
  <si>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</si>
  <si>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</si>
  <si>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</si>
  <si>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</si>
  <si>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</si>
  <si>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</si>
  <si>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</si>
  <si>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</si>
  <si>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</si>
  <si>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</si>
  <si>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</si>
  <si>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</si>
  <si>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</si>
  <si>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</si>
  <si>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</si>
  <si>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</si>
  <si>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</si>
  <si>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</si>
  <si>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</si>
  <si>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</si>
  <si>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</si>
  <si>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</si>
  <si>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</si>
  <si>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</si>
  <si>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</si>
  <si>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</si>
  <si>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</si>
  <si>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</si>
  <si>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</si>
  <si>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</si>
  <si>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</si>
  <si>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</si>
  <si>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</si>
  <si>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</si>
  <si>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</si>
  <si>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</si>
  <si>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</si>
  <si>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</si>
  <si>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</si>
  <si>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</si>
  <si>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</si>
  <si>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</si>
  <si>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</si>
  <si>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</si>
  <si>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</si>
  <si>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</si>
  <si>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</si>
  <si>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</si>
  <si>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</si>
  <si>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</si>
  <si>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</si>
  <si>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</si>
  <si>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</si>
  <si>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</si>
  <si>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</si>
  <si>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</si>
  <si>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</si>
  <si>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</si>
  <si>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</si>
  <si>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</si>
  <si>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</si>
  <si>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</si>
  <si>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</si>
  <si>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</si>
  <si>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</si>
  <si>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</si>
  <si>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</si>
  <si>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</si>
  <si>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</si>
  <si>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</si>
  <si>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</si>
  <si>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</si>
  <si>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</si>
  <si>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</si>
  <si>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</si>
  <si>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</si>
  <si>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</si>
  <si>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</si>
  <si>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</si>
  <si>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</si>
  <si>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</si>
  <si>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</si>
  <si>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</si>
  <si>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</si>
  <si>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</si>
  <si>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</si>
  <si>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</si>
  <si>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</si>
  <si>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</si>
  <si>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</si>
  <si>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</si>
  <si>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</si>
  <si>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</si>
  <si>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</si>
  <si>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</si>
  <si>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</si>
  <si>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</si>
  <si>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</si>
  <si>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</si>
  <si>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</si>
  <si>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</si>
  <si>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</si>
  <si>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</si>
  <si>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</si>
  <si>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</si>
  <si>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</si>
  <si>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</si>
  <si>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</si>
  <si>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</si>
  <si>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</si>
  <si>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</si>
  <si>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</si>
  <si>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</si>
  <si>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</si>
  <si>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</si>
  <si>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</si>
  <si>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</si>
  <si>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</si>
  <si>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</si>
  <si>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</si>
  <si>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</si>
  <si>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</si>
  <si>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</si>
  <si>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</si>
  <si>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</si>
  <si>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</si>
  <si>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</si>
  <si>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</si>
  <si>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</si>
  <si>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</si>
  <si>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</si>
  <si>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</si>
  <si>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</si>
  <si>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</si>
  <si>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</si>
  <si>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</si>
  <si>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</si>
  <si>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</si>
  <si>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</si>
  <si>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</si>
  <si>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</si>
  <si>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</si>
  <si>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</si>
  <si>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</si>
  <si>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</si>
  <si>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</si>
  <si>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</si>
  <si>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</si>
  <si>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</si>
  <si>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</si>
  <si>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</si>
  <si>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</si>
  <si>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</si>
  <si>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</si>
  <si>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</si>
  <si>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</si>
  <si>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</si>
  <si>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</si>
  <si>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</si>
  <si>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</si>
  <si>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</si>
  <si>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</si>
  <si>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</si>
  <si>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</si>
  <si>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</si>
  <si>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</si>
  <si>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</si>
  <si>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</si>
  <si>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</si>
  <si>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</si>
  <si>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</si>
  <si>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</si>
  <si>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</si>
  <si>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</si>
  <si>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</si>
  <si>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</si>
  <si>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</si>
  <si>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</si>
  <si>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</si>
  <si>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</si>
  <si>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</si>
  <si>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</si>
  <si>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</si>
  <si>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</si>
  <si>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</si>
  <si>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</si>
  <si>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</si>
  <si>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</si>
  <si>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</si>
  <si>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</si>
  <si>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</si>
  <si>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</si>
  <si>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</si>
  <si>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</si>
  <si>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</si>
  <si>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</si>
  <si>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</si>
  <si>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</si>
  <si>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</si>
  <si>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</si>
  <si>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</si>
  <si>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</si>
  <si>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</si>
  <si>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</si>
  <si>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</si>
  <si>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</si>
  <si>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</si>
  <si>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</si>
  <si>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</si>
  <si>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</si>
  <si>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</si>
  <si>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</si>
  <si>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</si>
  <si>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</si>
  <si>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</si>
  <si>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</si>
  <si>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</si>
  <si>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</si>
  <si>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</si>
  <si>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</si>
  <si>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</si>
  <si>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</si>
  <si>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</si>
  <si>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</si>
  <si>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</si>
  <si>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</si>
  <si>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</si>
  <si>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</si>
  <si>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</si>
  <si>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</si>
  <si>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</si>
  <si>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</si>
  <si>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</si>
  <si>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</si>
  <si>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</si>
  <si>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</si>
  <si>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</si>
  <si>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</si>
  <si>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</si>
  <si>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</si>
  <si>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</si>
  <si>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</si>
  <si>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</si>
  <si>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</si>
  <si>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</si>
  <si>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</si>
  <si>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</si>
  <si>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</si>
  <si>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</si>
  <si>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</si>
  <si>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</si>
  <si>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</si>
  <si>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</si>
  <si>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</si>
  <si>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</si>
  <si>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</si>
  <si>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</si>
  <si>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</si>
  <si>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</si>
  <si>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</si>
  <si>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</si>
  <si>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</si>
  <si>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</si>
  <si>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</si>
  <si>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</si>
  <si>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</si>
  <si>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</si>
  <si>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</si>
  <si>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</si>
  <si>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</si>
  <si>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</si>
  <si>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</si>
  <si>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</si>
  <si>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</si>
  <si>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</si>
  <si>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</si>
  <si>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</si>
  <si>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</si>
  <si>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</si>
  <si>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</si>
  <si>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</si>
  <si>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</si>
  <si>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</si>
  <si>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</si>
  <si>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</si>
  <si>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</si>
  <si>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</si>
  <si>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</si>
  <si>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</si>
  <si>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</si>
  <si>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</si>
  <si>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</si>
  <si>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</si>
  <si>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</si>
  <si>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</si>
  <si>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</si>
  <si>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</si>
  <si>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</si>
  <si>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</si>
  <si>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</si>
  <si>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</si>
  <si>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</si>
  <si>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</si>
  <si>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</si>
  <si>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</si>
  <si>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</si>
  <si>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</si>
  <si>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</si>
  <si>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</si>
  <si>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</si>
  <si>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</si>
  <si>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</si>
  <si>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</si>
  <si>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</si>
  <si>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</si>
  <si>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</si>
  <si>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</si>
  <si>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</si>
  <si>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</si>
  <si>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</si>
  <si>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</si>
  <si>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</si>
  <si>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</si>
  <si>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</si>
  <si>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</si>
  <si>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</si>
  <si>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</si>
  <si>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</si>
  <si>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</si>
  <si>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</si>
  <si>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</si>
  <si>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</si>
  <si>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</si>
  <si>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</si>
  <si>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</si>
  <si>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</si>
  <si>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</si>
  <si>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</si>
  <si>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</si>
  <si>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</si>
  <si>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</si>
  <si>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</si>
  <si>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</si>
  <si>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</si>
  <si>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</si>
  <si>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</si>
  <si>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</si>
  <si>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</si>
  <si>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</si>
  <si>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</si>
  <si>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</si>
  <si>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</si>
  <si>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</si>
  <si>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</si>
  <si>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</si>
  <si>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</si>
  <si>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</si>
  <si>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</si>
  <si>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</si>
  <si>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</si>
  <si>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</si>
  <si>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</si>
  <si>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</si>
  <si>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</si>
  <si>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</si>
  <si>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</si>
  <si>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</si>
  <si>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</si>
  <si>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</si>
  <si>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</si>
  <si>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</si>
  <si>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</si>
  <si>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</si>
  <si>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</si>
  <si>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</si>
  <si>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</si>
  <si>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</si>
  <si>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</si>
  <si>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</si>
  <si>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</si>
  <si>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</si>
  <si>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</si>
  <si>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</si>
  <si>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</si>
  <si>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</si>
  <si>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</si>
  <si>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</si>
  <si>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</si>
  <si>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</si>
  <si>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</si>
  <si>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</si>
  <si>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</si>
  <si>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</si>
  <si>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</si>
  <si>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</si>
  <si>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</si>
  <si>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</si>
  <si>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</si>
  <si>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</si>
  <si>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</si>
  <si>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</si>
  <si>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</si>
  <si>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</si>
  <si>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</si>
  <si>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</si>
  <si>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</si>
  <si>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</si>
  <si>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</si>
  <si>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</si>
  <si>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</si>
  <si>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</si>
  <si>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</si>
  <si>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</si>
  <si>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</si>
  <si>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</si>
  <si>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</si>
  <si>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</si>
  <si>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</si>
  <si>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</si>
  <si>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</si>
  <si>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</si>
  <si>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</si>
  <si>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</si>
  <si>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</si>
  <si>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</si>
  <si>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</si>
  <si>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</si>
  <si>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</si>
  <si>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</si>
  <si>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</si>
  <si>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</si>
  <si>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</si>
  <si>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</si>
  <si>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</si>
  <si>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</si>
  <si>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</si>
  <si>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</si>
  <si>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</si>
  <si>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</si>
  <si>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</si>
  <si>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</si>
  <si>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</si>
  <si>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</si>
  <si>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</si>
  <si>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</si>
  <si>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</si>
  <si>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</si>
  <si>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</si>
  <si>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</si>
  <si>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</si>
  <si>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</si>
  <si>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</si>
  <si>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</si>
  <si>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</si>
  <si>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</si>
  <si>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</si>
  <si>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</si>
  <si>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</si>
  <si>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</si>
  <si>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</si>
  <si>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</si>
  <si>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</si>
  <si>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</si>
  <si>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</si>
  <si>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</si>
  <si>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</si>
  <si>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</si>
  <si>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</si>
  <si>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</si>
  <si>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</si>
  <si>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</si>
  <si>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</si>
  <si>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</si>
  <si>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</si>
  <si>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</si>
  <si>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</si>
  <si>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</si>
  <si>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</si>
  <si>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</si>
  <si>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</si>
  <si>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</si>
  <si>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</si>
  <si>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</si>
  <si>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</si>
  <si>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</si>
  <si>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</si>
  <si>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</si>
  <si>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</si>
  <si>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</si>
  <si>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</si>
  <si>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</si>
  <si>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</si>
  <si>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</si>
  <si>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</si>
  <si>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</si>
  <si>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</si>
  <si>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</si>
  <si>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</si>
  <si>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</si>
  <si>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</si>
  <si>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</si>
  <si>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</si>
  <si>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</si>
  <si>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</si>
  <si>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</si>
  <si>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</si>
  <si>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</si>
  <si>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</si>
  <si>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</si>
  <si>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</si>
  <si>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</si>
  <si>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</si>
  <si>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</si>
  <si>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</si>
  <si>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</si>
  <si>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</si>
  <si>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</si>
  <si>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</si>
  <si>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</si>
  <si>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</si>
  <si>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</si>
  <si>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</si>
  <si>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</si>
  <si>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</si>
  <si>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</si>
  <si>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</si>
  <si>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</si>
  <si>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</si>
  <si>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</si>
  <si>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</si>
  <si>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</si>
  <si>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</si>
  <si>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</si>
  <si>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</si>
  <si>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</si>
  <si>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</si>
  <si>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</si>
  <si>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</si>
  <si>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</si>
  <si>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</si>
  <si>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</si>
  <si>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</si>
  <si>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</si>
  <si>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</si>
  <si>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</si>
  <si>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</si>
  <si>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</si>
  <si>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</si>
  <si>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</si>
  <si>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</si>
  <si>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</si>
  <si>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</si>
  <si>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</si>
  <si>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</si>
  <si>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</si>
  <si>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</si>
  <si>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</si>
  <si>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</si>
  <si>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</si>
  <si>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</si>
  <si>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</si>
  <si>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</si>
  <si>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</si>
  <si>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</si>
  <si>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</si>
  <si>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</si>
  <si>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</si>
  <si>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</si>
  <si>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</si>
  <si>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</si>
  <si>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</si>
  <si>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</si>
  <si>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</si>
  <si>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</si>
  <si>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</si>
  <si>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</si>
  <si>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</si>
  <si>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</si>
  <si>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</si>
  <si>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</si>
  <si>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</si>
  <si>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</si>
  <si>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</si>
  <si>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</si>
  <si>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</si>
  <si>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</si>
  <si>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</si>
  <si>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</si>
  <si>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</si>
  <si>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</si>
  <si>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</si>
  <si>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</si>
  <si>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</si>
  <si>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</si>
  <si>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</si>
  <si>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</si>
  <si>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</si>
  <si>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</si>
  <si>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</si>
  <si>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</si>
  <si>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</si>
  <si>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</si>
  <si>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</si>
  <si>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</si>
  <si>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</si>
  <si>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</si>
  <si>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</si>
  <si>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</si>
  <si>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</si>
  <si>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</si>
  <si>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</si>
  <si>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</si>
  <si>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</si>
  <si>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</si>
  <si>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</si>
  <si>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</si>
  <si>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</si>
  <si>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</si>
  <si>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</si>
  <si>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</si>
  <si>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</si>
  <si>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</si>
  <si>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</si>
  <si>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</si>
  <si>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</si>
  <si>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</si>
  <si>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</si>
  <si>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</si>
  <si>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</si>
  <si>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</si>
  <si>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</si>
  <si>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</si>
  <si>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</si>
  <si>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</si>
  <si>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</si>
  <si>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</si>
  <si>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</si>
  <si>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</si>
  <si>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</si>
  <si>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</si>
  <si>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</si>
  <si>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</si>
  <si>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</si>
  <si>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</si>
  <si>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</si>
  <si>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</si>
  <si>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</si>
  <si>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</si>
  <si>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</si>
  <si>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</si>
  <si>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</si>
  <si>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</si>
  <si>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</si>
  <si>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</si>
  <si>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</si>
  <si>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</si>
  <si>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</si>
  <si>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</si>
  <si>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</si>
  <si>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</si>
  <si>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</si>
  <si>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</si>
  <si>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</si>
  <si>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</si>
  <si>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</si>
  <si>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</si>
  <si>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</si>
  <si>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</si>
  <si>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</si>
  <si>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</si>
  <si>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</si>
  <si>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</si>
  <si>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</si>
  <si>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</si>
  <si>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</si>
  <si>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</si>
  <si>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</si>
  <si>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</si>
  <si>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</si>
  <si>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</si>
  <si>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</si>
  <si>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</si>
  <si>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</si>
  <si>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</si>
  <si>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</si>
  <si>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</si>
  <si>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</si>
  <si>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</si>
  <si>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</si>
  <si>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</si>
  <si>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</si>
  <si>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</si>
  <si>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</si>
  <si>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</si>
  <si>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</si>
  <si>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</si>
  <si>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</si>
  <si>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</si>
  <si>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</si>
  <si>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</si>
  <si>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</si>
  <si>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</si>
  <si>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</si>
  <si>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</si>
  <si>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</si>
  <si>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</si>
  <si>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</si>
  <si>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</si>
  <si>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</si>
  <si>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</si>
  <si>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</si>
  <si>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</si>
  <si>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</si>
  <si>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</si>
  <si>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</si>
  <si>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</si>
  <si>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</si>
  <si>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</si>
  <si>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</si>
  <si>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</si>
  <si>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</si>
  <si>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</si>
  <si>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</si>
  <si>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</si>
  <si>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</si>
  <si>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</si>
  <si>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</si>
  <si>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</si>
  <si>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</si>
  <si>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</si>
  <si>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</si>
  <si>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</si>
  <si>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</si>
  <si>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</si>
  <si>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</si>
  <si>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</si>
  <si>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</si>
  <si>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</si>
  <si>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</si>
  <si>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</si>
  <si>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</si>
  <si>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</si>
  <si>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</si>
  <si>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</si>
  <si>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</si>
  <si>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</si>
  <si>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</si>
  <si>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</si>
  <si>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</si>
  <si>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</si>
  <si>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</si>
  <si>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</si>
  <si>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</si>
  <si>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</si>
  <si>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</si>
  <si>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</si>
  <si>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</si>
  <si>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</si>
  <si>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</si>
  <si>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</si>
  <si>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</si>
  <si>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</si>
  <si>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</si>
  <si>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</si>
  <si>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</si>
  <si>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</si>
  <si>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</si>
  <si>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</si>
  <si>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</si>
  <si>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</si>
  <si>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</si>
  <si>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</si>
  <si>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</si>
  <si>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</si>
  <si>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</si>
  <si>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</si>
  <si>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</si>
  <si>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</si>
  <si>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</si>
  <si>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</si>
  <si>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</si>
  <si>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</si>
  <si>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</si>
  <si>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</si>
  <si>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</si>
  <si>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</si>
  <si>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</si>
  <si>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</si>
  <si>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</si>
  <si>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</si>
  <si>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</si>
  <si>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</si>
  <si>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</si>
  <si>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</si>
  <si>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</si>
  <si>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</si>
  <si>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</si>
  <si>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</si>
  <si>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</si>
  <si>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</si>
  <si>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</si>
  <si>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</si>
  <si>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</si>
  <si>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</si>
  <si>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</si>
  <si>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</si>
  <si>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</si>
  <si>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</si>
  <si>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</si>
  <si>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</si>
  <si>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</si>
  <si>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</si>
  <si>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</si>
  <si>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</si>
  <si>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</si>
  <si>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</si>
  <si>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</si>
  <si>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</si>
  <si>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</si>
  <si>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</si>
  <si>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</si>
  <si>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</si>
  <si>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</si>
  <si>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</si>
  <si>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</si>
  <si>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</si>
  <si>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</si>
  <si>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</si>
  <si>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</si>
  <si>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</si>
  <si>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</si>
  <si>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</si>
  <si>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</si>
  <si>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</si>
  <si>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</si>
  <si>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</si>
  <si>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</si>
  <si>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</si>
  <si>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</si>
  <si>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</si>
  <si>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</si>
  <si>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</si>
  <si>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</si>
  <si>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</si>
  <si>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</si>
  <si>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</si>
  <si>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</si>
  <si>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</si>
  <si>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</si>
  <si>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</si>
  <si>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</si>
  <si>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</si>
  <si>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</si>
  <si>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</si>
  <si>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</si>
  <si>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</si>
  <si>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</si>
  <si>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</si>
  <si>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</si>
  <si>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</si>
  <si>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</si>
  <si>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</si>
  <si>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</si>
  <si>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</si>
  <si>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</si>
  <si>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</si>
  <si>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</si>
  <si>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</si>
  <si>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</si>
  <si>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</si>
  <si>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</si>
  <si>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</si>
  <si>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</si>
  <si>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</si>
  <si>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</si>
  <si>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</si>
  <si>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</si>
  <si>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</si>
  <si>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</si>
  <si>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</si>
  <si>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</si>
  <si>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</si>
  <si>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</si>
  <si>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</si>
  <si>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</si>
  <si>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</si>
  <si>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</si>
  <si>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</si>
  <si>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</si>
  <si>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</si>
  <si>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</si>
  <si>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</si>
  <si>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</si>
  <si>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</si>
  <si>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</si>
  <si>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</si>
  <si>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</si>
  <si>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</si>
  <si>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</si>
  <si>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</si>
  <si>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</si>
  <si>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</si>
  <si>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</si>
  <si>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</si>
  <si>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</si>
  <si>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</si>
  <si>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</si>
  <si>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</si>
  <si>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</si>
  <si>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</si>
  <si>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</si>
  <si>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</si>
  <si>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</si>
  <si>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</si>
  <si>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</si>
  <si>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</si>
  <si>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</si>
  <si>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</si>
  <si>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</si>
  <si>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</si>
  <si>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</si>
  <si>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</si>
  <si>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</si>
  <si>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</si>
  <si>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</si>
  <si>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</si>
  <si>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</si>
  <si>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</si>
  <si>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</si>
  <si>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</si>
  <si>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</si>
  <si>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</si>
  <si>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</si>
  <si>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</si>
  <si>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</si>
  <si>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</si>
  <si>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</si>
  <si>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</si>
  <si>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</si>
  <si>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</si>
  <si>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</si>
  <si>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</si>
  <si>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</si>
  <si>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</si>
  <si>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</si>
  <si>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</si>
  <si>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</si>
  <si>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</si>
  <si>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</si>
  <si>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</si>
  <si>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</si>
  <si>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</si>
  <si>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</si>
  <si>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</si>
  <si>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</si>
  <si>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</si>
  <si>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</si>
  <si>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</si>
  <si>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</si>
  <si>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</si>
  <si>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</si>
  <si>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</si>
  <si>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</si>
  <si>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</si>
  <si>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</si>
  <si>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</si>
  <si>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</si>
  <si>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</si>
  <si>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</si>
  <si>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</si>
  <si>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</si>
  <si>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</si>
  <si>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</si>
  <si>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</si>
  <si>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</si>
  <si>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</si>
  <si>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</si>
  <si>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</si>
  <si>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</si>
  <si>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</si>
  <si>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</si>
  <si>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</si>
  <si>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</si>
  <si>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</si>
  <si>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</si>
  <si>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</si>
  <si>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</si>
  <si>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</si>
  <si>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</si>
  <si>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</si>
  <si>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</si>
  <si>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</si>
  <si>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</si>
  <si>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</si>
  <si>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</si>
  <si>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</si>
  <si>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</si>
  <si>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</si>
  <si>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</si>
  <si>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</si>
  <si>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</si>
  <si>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</si>
  <si>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</si>
  <si>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</si>
  <si>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</si>
  <si>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</si>
  <si>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</si>
  <si>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</si>
  <si>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</si>
  <si>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</si>
  <si>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</si>
  <si>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</si>
  <si>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</si>
  <si>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</si>
  <si>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</si>
  <si>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</si>
  <si>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</si>
  <si>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</si>
  <si>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</si>
  <si>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</si>
  <si>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</si>
  <si>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</si>
  <si>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</si>
  <si>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</si>
  <si>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</si>
  <si>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</si>
  <si>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</si>
  <si>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</si>
  <si>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</si>
  <si>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</si>
  <si>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</si>
  <si>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</si>
  <si>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</si>
  <si>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</si>
  <si>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</si>
  <si>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</si>
  <si>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</si>
  <si>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</si>
  <si>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</si>
  <si>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</si>
  <si>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</si>
  <si>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</si>
  <si>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</si>
  <si>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</si>
  <si>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</si>
  <si>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</si>
  <si>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</si>
  <si>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</si>
  <si>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</si>
  <si>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</si>
  <si>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</si>
  <si>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</si>
  <si>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</si>
  <si>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</si>
  <si>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</si>
  <si>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</si>
  <si>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</si>
  <si>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</si>
  <si>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</si>
  <si>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</si>
  <si>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</si>
  <si>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</si>
  <si>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</si>
  <si>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</si>
  <si>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</si>
  <si>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</si>
  <si>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</si>
  <si>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</si>
  <si>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</si>
  <si>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</si>
  <si>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</si>
  <si>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</si>
  <si>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</si>
  <si>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</si>
  <si>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</si>
  <si>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</si>
  <si>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</si>
  <si>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</si>
  <si>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</si>
  <si>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</si>
  <si>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</si>
  <si>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</si>
  <si>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</si>
  <si>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</si>
  <si>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</si>
  <si>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</si>
  <si>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</si>
  <si>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</si>
  <si>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</si>
  <si>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</si>
  <si>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</si>
  <si>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</si>
  <si>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</si>
  <si>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</si>
  <si>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</si>
  <si>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</si>
  <si>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</si>
  <si>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</si>
  <si>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</si>
  <si>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</si>
  <si>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</si>
  <si>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</si>
  <si>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</si>
  <si>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</si>
  <si>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</si>
  <si>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</si>
  <si>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</si>
  <si>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</si>
  <si>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</si>
  <si>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</si>
  <si>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</si>
  <si>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</si>
  <si>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</si>
  <si>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</si>
  <si>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</si>
  <si>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</si>
  <si>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</si>
  <si>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</si>
  <si>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</si>
  <si>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</si>
  <si>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</si>
  <si>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</si>
  <si>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</si>
  <si>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</si>
  <si>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</si>
  <si>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</si>
  <si>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</si>
  <si>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</si>
  <si>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</si>
  <si>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</si>
  <si>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</si>
  <si>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</si>
  <si>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</si>
  <si>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</si>
  <si>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</si>
  <si>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</si>
  <si>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</si>
  <si>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</si>
  <si>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</si>
  <si>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</si>
  <si>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</si>
  <si>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</si>
  <si>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</si>
  <si>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</si>
  <si>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</si>
  <si>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</si>
  <si>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</si>
  <si>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</si>
  <si>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</si>
  <si>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</si>
  <si>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</si>
  <si>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</si>
  <si>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</si>
  <si>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</si>
  <si>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</si>
  <si>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</si>
  <si>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</si>
  <si>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</si>
  <si>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</si>
  <si>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</si>
  <si>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</si>
  <si>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</si>
  <si>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</si>
  <si>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</si>
  <si>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</si>
  <si>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</si>
  <si>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</si>
  <si>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</si>
  <si>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</si>
  <si>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</si>
  <si>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</si>
  <si>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</si>
  <si>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</si>
  <si>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</si>
  <si>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</si>
  <si>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</si>
  <si>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</si>
  <si>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</si>
  <si>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</si>
  <si>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</si>
  <si>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</si>
  <si>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</si>
  <si>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</si>
  <si>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</si>
  <si>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</si>
  <si>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</si>
  <si>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</si>
  <si>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</si>
  <si>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</si>
  <si>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</si>
  <si>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</si>
  <si>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</si>
  <si>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</si>
  <si>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</si>
  <si>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</si>
  <si>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</si>
  <si>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</si>
  <si>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</si>
  <si>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</si>
  <si>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</si>
  <si>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</si>
  <si>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</si>
  <si>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</si>
  <si>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</si>
  <si>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</si>
  <si>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</si>
  <si>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</si>
  <si>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</si>
  <si>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</si>
  <si>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</si>
  <si>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</si>
  <si>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</si>
  <si>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</si>
  <si>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</si>
  <si>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</si>
  <si>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</si>
  <si>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</si>
  <si>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</si>
  <si>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</si>
  <si>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</si>
  <si>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</si>
  <si>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</si>
  <si>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</si>
  <si>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</si>
  <si>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</si>
  <si>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</si>
  <si>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</si>
  <si>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</si>
  <si>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</si>
  <si>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</si>
  <si>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</si>
  <si>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</si>
  <si>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</si>
  <si>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</si>
  <si>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</si>
  <si>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</si>
  <si>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</si>
  <si>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</si>
  <si>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</si>
  <si>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</si>
  <si>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</si>
  <si>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</si>
  <si>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</si>
  <si>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</si>
  <si>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</si>
  <si>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</si>
  <si>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</si>
  <si>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</si>
  <si>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</si>
  <si>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</si>
  <si>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</si>
  <si>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</si>
  <si>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</si>
  <si>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</si>
  <si>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</si>
  <si>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</si>
  <si>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</si>
  <si>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</si>
  <si>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</si>
  <si>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</si>
  <si>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</si>
  <si>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</si>
  <si>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</si>
  <si>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</si>
  <si>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</si>
  <si>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</si>
  <si>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</si>
  <si>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</si>
  <si>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</si>
  <si>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</si>
  <si>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</si>
  <si>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</si>
  <si>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</si>
  <si>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</si>
  <si>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</si>
  <si>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</si>
  <si>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</si>
  <si>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</si>
  <si>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</si>
  <si>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</si>
  <si>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</si>
  <si>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</si>
  <si>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</si>
  <si>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</si>
  <si>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</si>
  <si>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</si>
  <si>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</si>
  <si>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</si>
  <si>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</si>
  <si>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</si>
  <si>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</si>
  <si>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</si>
  <si>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</si>
  <si>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</si>
  <si>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</si>
  <si>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</si>
  <si>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</si>
  <si>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</si>
  <si>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</si>
  <si>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</si>
  <si>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</si>
  <si>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</si>
  <si>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</si>
  <si>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</si>
  <si>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</si>
  <si>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</si>
  <si>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</si>
  <si>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</si>
  <si>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</si>
  <si>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</si>
  <si>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</si>
  <si>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</si>
  <si>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</si>
  <si>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</si>
  <si>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</si>
  <si>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</si>
  <si>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</si>
  <si>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</si>
  <si>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</si>
  <si>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</si>
  <si>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</si>
  <si>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</si>
  <si>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</si>
  <si>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</si>
  <si>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</si>
  <si>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</si>
  <si>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</si>
  <si>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</si>
  <si>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</si>
  <si>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</si>
  <si>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</si>
  <si>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</si>
  <si>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</si>
  <si>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</si>
  <si>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</si>
  <si>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</si>
  <si>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</si>
  <si>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</si>
  <si>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</si>
  <si>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</si>
  <si>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</si>
  <si>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</si>
  <si>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</si>
  <si>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</si>
  <si>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</si>
  <si>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</si>
  <si>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</si>
  <si>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</si>
  <si>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</si>
  <si>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</si>
  <si>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</si>
  <si>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</si>
  <si>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</si>
  <si>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</si>
  <si>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</si>
  <si>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</si>
  <si>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</si>
  <si>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</si>
  <si>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</si>
  <si>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</si>
  <si>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</si>
  <si>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</si>
  <si>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</si>
  <si>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</si>
  <si>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</si>
  <si>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</si>
  <si>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</si>
  <si>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</si>
  <si>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</si>
  <si>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</si>
  <si>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</si>
  <si>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</si>
  <si>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</si>
  <si>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</si>
  <si>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</si>
  <si>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</si>
  <si>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</si>
  <si>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</si>
  <si>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</si>
  <si>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</si>
  <si>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</si>
  <si>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</si>
  <si>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</si>
  <si>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</si>
  <si>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</si>
  <si>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</si>
  <si>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</si>
  <si>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</si>
  <si>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</si>
  <si>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</si>
  <si>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</si>
  <si>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</si>
  <si>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</si>
  <si>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</si>
  <si>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</si>
  <si>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</si>
  <si>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</si>
  <si>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</si>
  <si>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</si>
  <si>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</si>
  <si>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</si>
  <si>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</si>
  <si>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</si>
  <si>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</si>
  <si>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</si>
  <si>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</si>
  <si>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</si>
  <si>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</si>
  <si>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</si>
  <si>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</si>
  <si>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</si>
  <si>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</si>
  <si>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</si>
  <si>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</si>
  <si>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</si>
  <si>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</si>
  <si>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</si>
  <si>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</si>
  <si>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</si>
  <si>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</si>
  <si>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</si>
  <si>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</si>
  <si>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</si>
  <si>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</si>
  <si>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</si>
  <si>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</si>
  <si>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</si>
  <si>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</si>
  <si>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</si>
  <si>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</si>
  <si>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</si>
  <si>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</si>
  <si>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</si>
  <si>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</si>
  <si>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</si>
  <si>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</si>
  <si>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</si>
  <si>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</si>
  <si>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</si>
  <si>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</si>
  <si>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</si>
  <si>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</si>
  <si>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</si>
  <si>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</si>
  <si>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</si>
  <si>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</si>
  <si>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</si>
  <si>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</si>
  <si>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</si>
  <si>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</si>
  <si>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</si>
  <si>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</si>
  <si>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</si>
  <si>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</si>
  <si>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</si>
  <si>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</si>
  <si>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</si>
  <si>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</si>
  <si>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</si>
  <si>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</si>
  <si>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</si>
  <si>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</si>
  <si>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</si>
  <si>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</si>
  <si>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</si>
  <si>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</si>
  <si>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</si>
  <si>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</si>
  <si>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</si>
  <si>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</si>
  <si>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</si>
  <si>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</si>
  <si>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</si>
  <si>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</si>
  <si>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</si>
  <si>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</si>
  <si>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</si>
  <si>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</si>
  <si>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</si>
  <si>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</si>
  <si>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</si>
  <si>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</si>
  <si>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</si>
  <si>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</si>
  <si>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</si>
  <si>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</si>
  <si>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</si>
  <si>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</si>
  <si>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</si>
  <si>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</si>
  <si>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</si>
  <si>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</si>
  <si>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</si>
  <si>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</si>
  <si>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</si>
  <si>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</si>
  <si>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</si>
  <si>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</si>
  <si>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</si>
  <si>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</si>
  <si>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</si>
  <si>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</si>
  <si>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</si>
  <si>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</si>
  <si>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</si>
  <si>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</si>
  <si>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</si>
  <si>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</si>
  <si>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</si>
  <si>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</si>
  <si>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</si>
  <si>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</si>
  <si>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</si>
  <si>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</si>
  <si>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</si>
  <si>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</si>
  <si>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</si>
  <si>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</si>
  <si>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</si>
  <si>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</si>
  <si>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</si>
  <si>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</si>
  <si>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</si>
  <si>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</si>
  <si>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</si>
  <si>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</si>
  <si>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</si>
  <si>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</si>
  <si>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</si>
  <si>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</si>
  <si>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</si>
  <si>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</si>
  <si>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</si>
  <si>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</si>
  <si>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</si>
  <si>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</si>
  <si>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</si>
  <si>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</si>
  <si>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</si>
  <si>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</si>
  <si>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</si>
  <si>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</si>
  <si>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</si>
  <si>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</si>
  <si>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</si>
  <si>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</si>
  <si>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</si>
  <si>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</si>
  <si>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</si>
  <si>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</si>
  <si>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</si>
  <si>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</si>
  <si>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</si>
  <si>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</si>
  <si>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</si>
  <si>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</si>
  <si>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</si>
  <si>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</si>
  <si>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</si>
  <si>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</si>
  <si>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</si>
  <si>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</si>
  <si>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</si>
  <si>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</si>
  <si>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</si>
  <si>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</si>
  <si>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</si>
  <si>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</si>
  <si>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</si>
  <si>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</si>
  <si>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</si>
  <si>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</si>
  <si>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</si>
  <si>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</si>
  <si>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</si>
  <si>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</si>
  <si>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</si>
  <si>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</si>
  <si>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</si>
  <si>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</si>
  <si>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</si>
  <si>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</si>
  <si>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</si>
  <si>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</si>
  <si>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</si>
  <si>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</si>
  <si>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</si>
  <si>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</si>
  <si>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</si>
  <si>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</si>
  <si>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</si>
  <si>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</si>
  <si>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</si>
  <si>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</si>
  <si>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</si>
  <si>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</si>
  <si>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</si>
  <si>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</si>
  <si>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</si>
  <si>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</si>
  <si>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</si>
  <si>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</si>
  <si>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</si>
  <si>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</si>
  <si>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</si>
  <si>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</si>
  <si>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</si>
  <si>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</si>
  <si>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</si>
  <si>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</si>
  <si>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</si>
  <si>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</si>
  <si>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</si>
  <si>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</si>
  <si>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</si>
  <si>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</si>
  <si>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</si>
  <si>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</si>
  <si>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</si>
  <si>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</si>
  <si>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</si>
  <si>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</si>
  <si>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</si>
  <si>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</si>
  <si>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</si>
  <si>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</si>
  <si>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</si>
  <si>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</si>
  <si>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</si>
  <si>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</si>
  <si>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</si>
  <si>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</si>
  <si>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</si>
  <si>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</si>
  <si>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</si>
  <si>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</si>
  <si>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</si>
  <si>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</si>
  <si>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</si>
  <si>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</si>
  <si>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</si>
  <si>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</si>
  <si>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</si>
  <si>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</si>
  <si>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</si>
  <si>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</si>
  <si>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</si>
  <si>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</si>
  <si>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</si>
  <si>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</si>
  <si>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</si>
  <si>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</si>
  <si>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</si>
  <si>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</si>
  <si>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</si>
  <si>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</si>
  <si>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</si>
  <si>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</si>
  <si>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</si>
  <si>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</si>
  <si>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</si>
  <si>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</si>
  <si>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</si>
  <si>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</si>
  <si>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</si>
  <si>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</si>
  <si>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</si>
  <si>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</si>
  <si>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</si>
  <si>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</si>
  <si>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</si>
  <si>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</si>
  <si>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</si>
  <si>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</si>
  <si>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</si>
  <si>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</si>
  <si>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</si>
  <si>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</si>
  <si>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</si>
  <si>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</si>
  <si>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</si>
  <si>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</si>
  <si>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</si>
  <si>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</si>
  <si>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</si>
  <si>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</si>
  <si>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</si>
  <si>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</si>
  <si>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</si>
  <si>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</si>
  <si>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</si>
  <si>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</si>
  <si>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</si>
  <si>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</si>
  <si>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</si>
  <si>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</si>
  <si>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</si>
  <si>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</si>
  <si>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</si>
  <si>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</si>
  <si>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</si>
  <si>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</si>
  <si>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</si>
  <si>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</si>
  <si>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</si>
  <si>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</si>
  <si>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</si>
  <si>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</si>
  <si>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</si>
  <si>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</si>
  <si>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</si>
  <si>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</si>
  <si>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</si>
  <si>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</si>
  <si>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</si>
  <si>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</si>
  <si>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</si>
  <si>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</si>
  <si>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</si>
  <si>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</si>
  <si>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</si>
  <si>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</si>
  <si>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</si>
  <si>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</si>
  <si>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</si>
  <si>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</si>
  <si>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</si>
  <si>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</si>
  <si>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</si>
  <si>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</si>
  <si>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</si>
  <si>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</si>
  <si>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</si>
  <si>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</si>
  <si>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</si>
  <si>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</si>
  <si>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</si>
  <si>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</si>
  <si>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</si>
  <si>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</si>
  <si>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</si>
  <si>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</si>
  <si>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</si>
  <si>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</si>
  <si>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</si>
  <si>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</si>
  <si>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</si>
  <si>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</si>
  <si>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</si>
  <si>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</si>
  <si>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</si>
  <si>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</si>
  <si>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</si>
  <si>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</si>
  <si>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</si>
  <si>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</si>
  <si>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</si>
  <si>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</si>
  <si>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</si>
  <si>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</si>
  <si>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</si>
  <si>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</si>
  <si>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</si>
  <si>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</si>
  <si>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</si>
  <si>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</si>
  <si>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</si>
  <si>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</si>
  <si>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</si>
  <si>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</si>
  <si>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</si>
  <si>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</si>
  <si>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</si>
  <si>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</si>
  <si>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</si>
  <si>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</si>
  <si>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</si>
  <si>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</si>
  <si>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</si>
  <si>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</si>
  <si>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</si>
  <si>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</si>
  <si>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</si>
  <si>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</si>
  <si>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</si>
  <si>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</si>
  <si>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</si>
  <si>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</si>
  <si>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</si>
  <si>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</si>
  <si>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</si>
  <si>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</si>
  <si>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</si>
  <si>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</si>
  <si>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</si>
  <si>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</si>
  <si>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</si>
  <si>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</si>
  <si>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</si>
  <si>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</si>
  <si>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</si>
  <si>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</si>
  <si>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</si>
  <si>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</si>
  <si>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</si>
  <si>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</si>
  <si>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</si>
  <si>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</si>
  <si>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</si>
  <si>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</si>
  <si>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</si>
  <si>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</si>
  <si>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</si>
  <si>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</si>
  <si>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</si>
  <si>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</si>
  <si>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</si>
  <si>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</si>
  <si>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</si>
  <si>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</si>
  <si>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</si>
  <si>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</si>
  <si>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</si>
  <si>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</si>
  <si>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</si>
  <si>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</si>
  <si>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</si>
  <si>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</si>
  <si>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</si>
  <si>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</si>
  <si>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</si>
  <si>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</si>
  <si>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</si>
  <si>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</si>
  <si>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</si>
  <si>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</si>
  <si>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</si>
  <si>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</si>
  <si>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</si>
  <si>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</si>
  <si>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</si>
  <si>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</si>
  <si>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</si>
  <si>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</si>
  <si>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</si>
  <si>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</si>
  <si>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</si>
  <si>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</si>
  <si>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</si>
  <si>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</si>
  <si>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</si>
  <si>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</si>
  <si>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</si>
  <si>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</si>
  <si>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</si>
  <si>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</si>
  <si>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</si>
  <si>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</si>
  <si>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</si>
  <si>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</si>
  <si>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</si>
  <si>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</si>
  <si>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</si>
  <si>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</si>
  <si>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</si>
  <si>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</si>
  <si>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</si>
  <si>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</si>
  <si>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</si>
  <si>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</si>
  <si>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</si>
  <si>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</si>
  <si>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</si>
  <si>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</si>
  <si>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</si>
  <si>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</si>
  <si>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</si>
  <si>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</si>
  <si>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</si>
  <si>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</si>
  <si>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</si>
  <si>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</si>
  <si>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</si>
  <si>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</si>
  <si>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</si>
  <si>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</si>
  <si>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</si>
  <si>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</si>
  <si>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</si>
  <si>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</si>
  <si>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</si>
  <si>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</si>
  <si>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</si>
  <si>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</si>
  <si>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</si>
  <si>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</si>
  <si>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</si>
  <si>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</si>
  <si>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</si>
  <si>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</si>
  <si>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</si>
  <si>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</si>
  <si>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</si>
  <si>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</si>
  <si>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</si>
  <si>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</si>
  <si>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</si>
  <si>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</si>
  <si>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</si>
  <si>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</si>
  <si>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</si>
  <si>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</si>
  <si>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</si>
  <si>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</si>
  <si>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</si>
  <si>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</si>
  <si>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</si>
  <si>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</si>
  <si>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</si>
  <si>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</si>
  <si>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</si>
  <si>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</si>
  <si>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</si>
  <si>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</si>
  <si>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</si>
  <si>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</si>
  <si>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</si>
  <si>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</si>
  <si>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</si>
  <si>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</si>
  <si>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</si>
  <si>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</si>
  <si>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</si>
  <si>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</si>
  <si>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</si>
  <si>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</si>
  <si>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</si>
  <si>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</si>
  <si>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</si>
  <si>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</si>
  <si>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</si>
  <si>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</si>
  <si>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</si>
  <si>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</si>
  <si>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</si>
  <si>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</si>
  <si>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</si>
  <si>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</si>
  <si>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</si>
  <si>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</si>
  <si>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</si>
  <si>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</si>
  <si>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</si>
  <si>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</si>
  <si>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</si>
  <si>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</si>
  <si>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</si>
  <si>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</si>
  <si>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</si>
  <si>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</si>
  <si>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</si>
  <si>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</si>
  <si>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</si>
  <si>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</si>
  <si>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</si>
  <si>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</si>
  <si>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</si>
  <si>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</si>
  <si>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</si>
  <si>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</si>
  <si>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</si>
  <si>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</si>
  <si>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</si>
  <si>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</si>
  <si>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</si>
  <si>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</si>
  <si>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</si>
  <si>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</si>
  <si>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</si>
  <si>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</si>
  <si>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</si>
  <si>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</si>
  <si>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</si>
  <si>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</si>
  <si>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</si>
  <si>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</si>
  <si>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</si>
  <si>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</si>
  <si>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</si>
  <si>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</si>
  <si>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</si>
  <si>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</si>
  <si>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</si>
  <si>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</si>
  <si>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</si>
  <si>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</si>
  <si>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</si>
  <si>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</si>
  <si>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</si>
  <si>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</si>
  <si>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</si>
  <si>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</si>
  <si>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</si>
  <si>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</si>
  <si>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</si>
  <si>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</si>
  <si>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</si>
  <si>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</si>
  <si>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</si>
  <si>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</si>
  <si>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</si>
  <si>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</si>
  <si>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</si>
  <si>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</si>
  <si>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</si>
  <si>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</si>
  <si>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</si>
  <si>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</si>
  <si>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</si>
  <si>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</si>
  <si>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</si>
  <si>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</si>
  <si>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</si>
  <si>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</si>
  <si>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</si>
  <si>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</si>
  <si>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</si>
  <si>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</si>
  <si>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</si>
  <si>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</si>
  <si>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</si>
  <si>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</si>
  <si>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</si>
  <si>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</si>
  <si>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</si>
  <si>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</si>
  <si>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</si>
  <si>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</si>
  <si>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</si>
  <si>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</si>
  <si>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</si>
  <si>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</si>
  <si>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</si>
  <si>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</si>
  <si>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</si>
  <si>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</si>
  <si>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</si>
  <si>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</si>
  <si>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</si>
  <si>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</si>
  <si>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</si>
  <si>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</si>
  <si>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</si>
  <si>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</si>
  <si>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</si>
  <si>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</si>
  <si>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</si>
  <si>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</si>
  <si>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</si>
  <si>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</si>
  <si>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</si>
  <si>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</si>
  <si>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</si>
  <si>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</si>
  <si>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</si>
  <si>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</si>
  <si>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</si>
  <si>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</si>
  <si>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</si>
  <si>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</si>
  <si>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</si>
  <si>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</si>
  <si>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</si>
  <si>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</si>
  <si>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</si>
  <si>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</si>
  <si>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</si>
  <si>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</si>
  <si>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</si>
  <si>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</si>
  <si>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</si>
  <si>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</si>
  <si>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</si>
  <si>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</si>
  <si>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</si>
  <si>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</si>
  <si>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</si>
  <si>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</si>
  <si>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</si>
  <si>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</si>
  <si>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</si>
  <si>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</si>
  <si>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</si>
  <si>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</si>
  <si>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</si>
  <si>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</si>
  <si>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</si>
  <si>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</si>
  <si>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</si>
  <si>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</si>
  <si>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</si>
  <si>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</si>
  <si>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</si>
  <si>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</si>
  <si>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</si>
  <si>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</si>
  <si>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</si>
  <si>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</si>
  <si>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</si>
  <si>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</si>
  <si>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</si>
  <si>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</si>
  <si>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</si>
  <si>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</si>
  <si>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</si>
  <si>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</si>
  <si>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</si>
  <si>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</si>
  <si>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</si>
  <si>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</si>
  <si>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</si>
  <si>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</si>
  <si>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</si>
  <si>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</si>
  <si>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</si>
  <si>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</si>
  <si>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</si>
  <si>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</si>
  <si>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</si>
  <si>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</si>
  <si>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</si>
  <si>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</si>
  <si>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</si>
  <si>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</si>
  <si>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</si>
  <si>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</si>
  <si>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</si>
  <si>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</si>
  <si>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</si>
  <si>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</si>
  <si>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</si>
  <si>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</si>
  <si>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</si>
  <si>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</si>
  <si>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</si>
  <si>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</si>
  <si>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</si>
  <si>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</si>
  <si>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</si>
  <si>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</si>
  <si>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</si>
  <si>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</si>
  <si>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</si>
  <si>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</si>
  <si>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</si>
  <si>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</si>
  <si>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</si>
  <si>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</si>
  <si>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</si>
  <si>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</si>
  <si>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</si>
  <si>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</si>
  <si>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</si>
  <si>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</si>
  <si>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</si>
  <si>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</si>
  <si>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</si>
  <si>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</si>
  <si>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</si>
  <si>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</si>
  <si>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</si>
  <si>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</si>
  <si>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</si>
  <si>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</si>
  <si>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</si>
  <si>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</si>
  <si>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</si>
  <si>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</si>
  <si>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</si>
  <si>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</si>
  <si>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</si>
  <si>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</si>
  <si>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</si>
  <si>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</si>
  <si>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</si>
  <si>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</si>
  <si>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</si>
  <si>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</si>
  <si>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</si>
  <si>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</si>
  <si>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</si>
  <si>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</si>
  <si>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</si>
  <si>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</si>
  <si>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</si>
  <si>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</si>
  <si>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</si>
  <si>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</si>
  <si>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</si>
  <si>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</si>
  <si>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</si>
  <si>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</si>
  <si>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</si>
  <si>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</si>
  <si>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</si>
  <si>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</si>
  <si>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</si>
  <si>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</si>
  <si>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</si>
  <si>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</si>
  <si>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</si>
  <si>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</si>
  <si>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</si>
  <si>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</si>
  <si>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</si>
  <si>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</si>
  <si>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</si>
  <si>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</si>
  <si>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</si>
  <si>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</si>
  <si>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</si>
  <si>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</si>
  <si>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</si>
  <si>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</si>
  <si>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</si>
  <si>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</si>
  <si>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</si>
  <si>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</si>
  <si>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</si>
  <si>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</si>
  <si>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</si>
  <si>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</si>
  <si>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</si>
  <si>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</si>
  <si>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</si>
  <si>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</si>
  <si>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</si>
  <si>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</si>
  <si>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</si>
  <si>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</si>
  <si>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</si>
  <si>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</si>
  <si>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</si>
  <si>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</si>
  <si>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</si>
  <si>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</si>
  <si>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</si>
  <si>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</si>
  <si>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</si>
  <si>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</si>
  <si>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</si>
  <si>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</si>
  <si>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</si>
  <si>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</si>
  <si>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</si>
  <si>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</si>
  <si>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</si>
  <si>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</si>
  <si>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</si>
  <si>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</si>
  <si>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</si>
  <si>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</si>
  <si>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</si>
  <si>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</si>
  <si>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</si>
  <si>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</si>
  <si>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</si>
  <si>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</si>
  <si>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</si>
  <si>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</si>
  <si>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</si>
  <si>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</si>
  <si>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</si>
  <si>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</si>
  <si>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</si>
  <si>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</si>
  <si>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</si>
  <si>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</si>
  <si>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</si>
  <si>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</si>
  <si>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</si>
  <si>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</si>
  <si>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</si>
  <si>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</si>
  <si>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</si>
  <si>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</si>
  <si>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</si>
  <si>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</si>
  <si>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</si>
  <si>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</si>
  <si>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</si>
  <si>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</si>
  <si>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</si>
  <si>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</si>
  <si>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</si>
  <si>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</si>
  <si>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</si>
  <si>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</si>
  <si>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</si>
  <si>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</si>
  <si>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</si>
  <si>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</si>
  <si>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</si>
  <si>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</si>
  <si>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</si>
  <si>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</si>
  <si>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</si>
  <si>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</si>
  <si>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</si>
  <si>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</si>
  <si>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</si>
  <si>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</si>
  <si>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</si>
  <si>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</si>
  <si>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</si>
  <si>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</si>
  <si>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</si>
  <si>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</si>
  <si>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</si>
  <si>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</si>
  <si>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</si>
  <si>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</si>
  <si>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</si>
  <si>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</si>
  <si>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</si>
  <si>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</si>
  <si>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</si>
  <si>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</si>
  <si>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</si>
  <si>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</si>
  <si>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</si>
  <si>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</si>
  <si>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</si>
  <si>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</si>
  <si>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</si>
  <si>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</si>
  <si>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</si>
  <si>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</si>
  <si>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</si>
  <si>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</si>
  <si>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</si>
  <si>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</si>
  <si>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</si>
  <si>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</si>
  <si>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</si>
  <si>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</si>
  <si>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</si>
  <si>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</si>
  <si>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</si>
  <si>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</si>
  <si>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</si>
  <si>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</si>
  <si>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</si>
  <si>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</si>
  <si>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</si>
  <si>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</si>
  <si>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</si>
  <si>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</si>
  <si>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</si>
  <si>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</si>
  <si>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</si>
  <si>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</si>
  <si>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</si>
  <si>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</si>
  <si>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</si>
  <si>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</si>
  <si>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</si>
  <si>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</si>
  <si>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</si>
  <si>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</si>
  <si>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</si>
  <si>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</si>
  <si>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</si>
  <si>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</si>
  <si>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</si>
  <si>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</si>
  <si>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</si>
  <si>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</si>
  <si>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</si>
  <si>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</si>
  <si>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</si>
  <si>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</si>
  <si>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</si>
  <si>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</si>
  <si>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</si>
  <si>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</si>
  <si>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</si>
  <si>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</si>
  <si>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</si>
  <si>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</si>
  <si>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</si>
  <si>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</si>
  <si>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</si>
  <si>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</si>
  <si>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</si>
  <si>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</si>
  <si>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</si>
  <si>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</si>
  <si>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</si>
  <si>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</si>
  <si>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</si>
  <si>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</si>
  <si>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</si>
  <si>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</si>
  <si>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</si>
  <si>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</si>
  <si>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</si>
  <si>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</si>
  <si>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</si>
  <si>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</si>
  <si>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</si>
  <si>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</si>
  <si>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</si>
  <si>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</si>
  <si>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</si>
  <si>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</si>
  <si>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</si>
  <si>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</si>
  <si>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</si>
  <si>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</si>
  <si>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</si>
  <si>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</si>
  <si>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</si>
  <si>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</si>
  <si>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</si>
  <si>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</si>
  <si>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</si>
  <si>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</si>
  <si>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</si>
  <si>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</si>
  <si>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</si>
  <si>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</si>
  <si>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</si>
  <si>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</si>
  <si>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</si>
  <si>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</si>
  <si>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</si>
  <si>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</si>
  <si>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</si>
  <si>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</si>
  <si>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</si>
  <si>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</si>
  <si>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</si>
  <si>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</si>
  <si>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</si>
  <si>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</si>
  <si>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</si>
  <si>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</si>
  <si>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</si>
  <si>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</si>
  <si>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</si>
  <si>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</si>
  <si>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</si>
  <si>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</si>
  <si>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</si>
  <si>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</si>
  <si>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</si>
  <si>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</si>
  <si>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</si>
  <si>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</si>
  <si>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</si>
  <si>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</si>
  <si>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</si>
  <si>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</si>
  <si>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</si>
  <si>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</si>
  <si>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</si>
  <si>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</si>
  <si>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</si>
  <si>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</si>
  <si>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</si>
  <si>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</si>
  <si>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</si>
  <si>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</si>
  <si>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</si>
  <si>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</si>
  <si>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</si>
  <si>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</si>
  <si>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</si>
  <si>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</si>
  <si>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</si>
  <si>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</si>
  <si>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</si>
  <si>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</si>
  <si>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</si>
  <si>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</si>
  <si>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</si>
  <si>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</si>
  <si>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</si>
  <si>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</si>
  <si>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</si>
  <si>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</si>
  <si>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</si>
  <si>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</si>
  <si>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</si>
  <si>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</si>
  <si>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</si>
  <si>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</si>
  <si>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</si>
  <si>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</si>
  <si>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</si>
  <si>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</si>
  <si>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</si>
  <si>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</si>
  <si>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</si>
  <si>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</si>
  <si>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</si>
  <si>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</si>
  <si>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</si>
  <si>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</si>
  <si>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</si>
  <si>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</si>
  <si>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</si>
  <si>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</si>
  <si>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</si>
  <si>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</si>
  <si>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</si>
  <si>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</si>
  <si>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</si>
  <si>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</si>
  <si>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</si>
  <si>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</si>
  <si>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</si>
  <si>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</si>
  <si>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</si>
  <si>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</si>
  <si>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</si>
  <si>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</si>
  <si>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</si>
  <si>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</si>
  <si>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</si>
  <si>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</si>
  <si>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</si>
  <si>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</si>
  <si>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</si>
  <si>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</si>
  <si>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</si>
  <si>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</si>
  <si>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</si>
  <si>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</si>
  <si>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</si>
  <si>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</si>
  <si>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</si>
  <si>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</si>
  <si>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</si>
  <si>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</si>
  <si>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</si>
  <si>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</si>
  <si>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</si>
  <si>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</si>
  <si>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</si>
  <si>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</si>
  <si>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</si>
  <si>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</si>
  <si>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</si>
  <si>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</si>
  <si>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</si>
  <si>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</si>
  <si>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</si>
  <si>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</si>
  <si>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</si>
  <si>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</si>
  <si>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</si>
  <si>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</si>
  <si>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</si>
  <si>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</si>
  <si>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</si>
  <si>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</si>
  <si>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</si>
  <si>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</si>
  <si>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</si>
  <si>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</si>
  <si>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</si>
  <si>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</si>
  <si>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</si>
  <si>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</si>
  <si>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</si>
  <si>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</si>
  <si>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</si>
  <si>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</si>
  <si>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</si>
  <si>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</si>
  <si>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</si>
  <si>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</si>
  <si>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</si>
  <si>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</si>
  <si>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</si>
  <si>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</si>
  <si>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</si>
  <si>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</si>
  <si>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</si>
  <si>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</si>
  <si>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</si>
  <si>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</si>
  <si>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</si>
  <si>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</si>
  <si>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</si>
  <si>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</si>
  <si>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</si>
  <si>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</si>
  <si>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</si>
  <si>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</si>
  <si>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</si>
  <si>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</si>
  <si>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</si>
  <si>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</si>
  <si>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</si>
  <si>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</si>
  <si>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</si>
  <si>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</si>
  <si>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</si>
  <si>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</si>
  <si>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</si>
  <si>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</si>
  <si>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</si>
  <si>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</si>
  <si>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</si>
  <si>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</si>
  <si>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</si>
  <si>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</si>
  <si>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</si>
  <si>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</si>
  <si>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</si>
  <si>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</si>
  <si>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</si>
  <si>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</si>
  <si>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</si>
  <si>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</si>
  <si>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</si>
  <si>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</si>
  <si>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</si>
  <si>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</si>
  <si>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</si>
  <si>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</si>
  <si>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</si>
  <si>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</si>
  <si>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</si>
  <si>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</si>
  <si>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</si>
  <si>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</si>
  <si>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</si>
  <si>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</si>
  <si>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</si>
  <si>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</si>
  <si>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</si>
  <si>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</si>
  <si>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</si>
  <si>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</si>
  <si>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</si>
  <si>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</si>
  <si>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</si>
  <si>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</si>
  <si>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</si>
  <si>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</si>
  <si>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</si>
  <si>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</si>
  <si>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</si>
  <si>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</si>
  <si>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</si>
  <si>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</si>
  <si>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</si>
  <si>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</si>
  <si>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</si>
  <si>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</si>
  <si>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</si>
  <si>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</si>
  <si>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</si>
  <si>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</si>
  <si>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</si>
  <si>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</si>
  <si>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</si>
  <si>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</si>
  <si>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</si>
  <si>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</si>
  <si>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</si>
  <si>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</si>
  <si>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</si>
  <si>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</si>
  <si>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</si>
  <si>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</si>
  <si>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</si>
  <si>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</si>
  <si>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</si>
  <si>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</si>
  <si>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</si>
  <si>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</si>
  <si>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</si>
  <si>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</si>
  <si>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</si>
  <si>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</si>
  <si>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</si>
  <si>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</si>
  <si>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</si>
  <si>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</si>
  <si>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</si>
  <si>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</si>
  <si>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</si>
  <si>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</si>
  <si>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</si>
  <si>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</si>
  <si>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</si>
  <si>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</si>
  <si>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</si>
  <si>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</si>
  <si>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</si>
  <si>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</si>
  <si>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</si>
  <si>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</si>
  <si>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</si>
  <si>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</si>
  <si>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</si>
  <si>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</si>
  <si>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</si>
  <si>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</si>
  <si>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</si>
  <si>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</si>
  <si>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</si>
  <si>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</si>
  <si>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</si>
  <si>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</si>
  <si>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</si>
  <si>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</si>
  <si>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</si>
  <si>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</si>
  <si>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</si>
  <si>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</si>
  <si>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</si>
  <si>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</si>
  <si>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</si>
  <si>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</si>
  <si>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</si>
  <si>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</si>
  <si>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</si>
  <si>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</si>
  <si>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</si>
  <si>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</si>
  <si>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</si>
  <si>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</si>
  <si>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</si>
  <si>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</si>
  <si>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</si>
  <si>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</si>
  <si>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</si>
  <si>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</si>
  <si>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</si>
  <si>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</si>
  <si>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</si>
  <si>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</si>
  <si>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</si>
  <si>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</si>
  <si>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</si>
  <si>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</si>
  <si>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</si>
  <si>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</si>
  <si>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</si>
  <si>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</si>
  <si>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</si>
  <si>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</si>
  <si>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</si>
  <si>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</si>
  <si>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</si>
  <si>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</si>
  <si>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</si>
  <si>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</si>
  <si>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</si>
  <si>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</si>
  <si>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</si>
  <si>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</si>
  <si>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</si>
  <si>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</si>
  <si>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</si>
  <si>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</si>
  <si>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</si>
  <si>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</si>
  <si>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</si>
  <si>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</si>
  <si>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</si>
  <si>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</si>
  <si>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</si>
  <si>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</si>
  <si>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</si>
  <si>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</si>
  <si>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</si>
  <si>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</si>
  <si>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</si>
  <si>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</si>
  <si>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</si>
  <si>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</si>
  <si>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</si>
  <si>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</si>
  <si>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</si>
  <si>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</si>
  <si>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</si>
  <si>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</si>
  <si>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</si>
  <si>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</si>
  <si>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</si>
  <si>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</si>
  <si>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</si>
  <si>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</si>
  <si>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</si>
  <si>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</si>
  <si>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</si>
  <si>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</si>
  <si>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</si>
  <si>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</si>
  <si>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</si>
  <si>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</si>
  <si>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</si>
  <si>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</si>
  <si>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</si>
  <si>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</si>
  <si>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</si>
  <si>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</si>
  <si>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</si>
  <si>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</si>
  <si>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</si>
  <si>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</si>
  <si>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</si>
  <si>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</si>
  <si>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</si>
  <si>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</si>
  <si>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</si>
  <si>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</si>
  <si>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</si>
  <si>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</si>
  <si>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</si>
  <si>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</si>
  <si>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</si>
  <si>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</si>
  <si>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</si>
  <si>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</si>
  <si>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</si>
  <si>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</si>
  <si>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</si>
  <si>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</si>
  <si>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</si>
  <si>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</si>
  <si>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</si>
  <si>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</si>
  <si>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</si>
  <si>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</si>
  <si>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</si>
  <si>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</si>
  <si>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</si>
  <si>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</si>
  <si>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</si>
  <si>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</si>
  <si>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</si>
  <si>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</si>
  <si>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</si>
  <si>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</si>
  <si>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</si>
  <si>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</si>
  <si>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</si>
  <si>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</si>
  <si>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</si>
  <si>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</si>
  <si>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</si>
  <si>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</si>
  <si>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</si>
  <si>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</si>
  <si>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</si>
  <si>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</si>
  <si>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</si>
  <si>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</si>
  <si>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</si>
  <si>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</si>
  <si>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</si>
  <si>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</si>
  <si>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</si>
  <si>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</si>
  <si>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</si>
  <si>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</si>
  <si>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</si>
  <si>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</si>
  <si>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</si>
  <si>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</si>
  <si>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</si>
  <si>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</si>
  <si>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</si>
  <si>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</si>
  <si>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</si>
  <si>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</si>
  <si>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</si>
  <si>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</si>
  <si>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</si>
  <si>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</si>
  <si>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</si>
  <si>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</si>
  <si>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</si>
  <si>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</si>
  <si>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</si>
  <si>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</si>
  <si>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</si>
  <si>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</si>
  <si>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</si>
  <si>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</si>
  <si>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</si>
  <si>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</si>
  <si>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</si>
  <si>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</si>
  <si>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</si>
  <si>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</si>
  <si>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</si>
  <si>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</si>
  <si>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</si>
  <si>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</si>
  <si>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</si>
  <si>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</si>
  <si>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</si>
  <si>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</si>
  <si>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</si>
  <si>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</si>
  <si>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</si>
  <si>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</si>
  <si>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</si>
  <si>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</si>
  <si>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</si>
  <si>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</si>
  <si>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</si>
  <si>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</si>
  <si>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</si>
  <si>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</si>
  <si>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</si>
  <si>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</si>
  <si>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</si>
  <si>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</si>
  <si>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</si>
  <si>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</si>
  <si>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</si>
  <si>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</si>
  <si>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</si>
  <si>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</si>
  <si>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</si>
  <si>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</si>
  <si>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</si>
  <si>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</si>
  <si>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</si>
  <si>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</si>
  <si>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</si>
  <si>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</si>
  <si>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</si>
  <si>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</si>
  <si>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</si>
  <si>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</si>
  <si>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</si>
  <si>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</si>
  <si>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</si>
  <si>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</si>
  <si>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</si>
  <si>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</si>
  <si>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</si>
  <si>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</si>
  <si>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</si>
  <si>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</si>
  <si>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</si>
  <si>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</si>
  <si>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</si>
  <si>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</si>
  <si>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</si>
  <si>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</si>
  <si>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</si>
  <si>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</si>
  <si>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</si>
  <si>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</si>
  <si>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</si>
  <si>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</si>
  <si>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</si>
  <si>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</si>
  <si>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</si>
  <si>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</si>
  <si>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</si>
  <si>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</si>
  <si>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</si>
  <si>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</si>
  <si>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</si>
  <si>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</si>
  <si>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</si>
  <si>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</si>
  <si>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</si>
  <si>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</si>
  <si>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</si>
  <si>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</si>
  <si>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</si>
  <si>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</si>
  <si>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</si>
  <si>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</si>
  <si>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</si>
  <si>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</si>
  <si>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</si>
  <si>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</si>
  <si>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</si>
  <si>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</si>
  <si>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</si>
  <si>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</si>
  <si>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</si>
  <si>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</si>
  <si>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</si>
  <si>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</si>
  <si>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</si>
  <si>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</si>
  <si>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</si>
  <si>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</si>
  <si>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</si>
  <si>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</si>
  <si>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</si>
  <si>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</si>
  <si>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</si>
  <si>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</si>
  <si>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</si>
  <si>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</si>
  <si>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</si>
  <si>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</si>
  <si>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</si>
  <si>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</si>
  <si>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</si>
  <si>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</si>
  <si>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</si>
  <si>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</si>
  <si>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</si>
  <si>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</si>
  <si>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</si>
  <si>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</si>
  <si>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</si>
  <si>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</si>
  <si>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</si>
  <si>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</si>
  <si>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</si>
  <si>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</si>
  <si>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</si>
  <si>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</si>
  <si>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</si>
  <si>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</si>
  <si>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</si>
  <si>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</si>
  <si>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</si>
  <si>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</si>
  <si>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</si>
  <si>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</si>
  <si>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</si>
  <si>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</si>
  <si>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</si>
  <si>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</si>
  <si>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</si>
  <si>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</si>
  <si>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</si>
  <si>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</si>
  <si>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</si>
  <si>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</si>
  <si>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</si>
  <si>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</si>
  <si>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</si>
  <si>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</si>
  <si>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</si>
  <si>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</si>
  <si>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</si>
  <si>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</si>
  <si>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</si>
  <si>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</si>
  <si>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</si>
  <si>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</si>
  <si>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</si>
  <si>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</si>
  <si>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</si>
  <si>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</si>
  <si>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</si>
  <si>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</si>
  <si>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</si>
  <si>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</si>
  <si>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</si>
  <si>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</si>
  <si>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</si>
  <si>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</si>
  <si>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</si>
  <si>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</si>
  <si>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</si>
  <si>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</si>
  <si>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</si>
  <si>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</si>
  <si>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</si>
  <si>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</si>
  <si>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</si>
  <si>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</si>
  <si>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</si>
  <si>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</si>
  <si>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</si>
  <si>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</si>
  <si>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</si>
  <si>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</si>
  <si>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</si>
  <si>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</si>
  <si>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</si>
  <si>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</si>
  <si>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</si>
  <si>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</si>
  <si>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</si>
  <si>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</si>
  <si>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</si>
  <si>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</si>
  <si>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</si>
  <si>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</si>
  <si>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</si>
  <si>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</si>
  <si>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</si>
  <si>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</si>
  <si>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</si>
  <si>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</si>
  <si>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</si>
  <si>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</si>
  <si>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</si>
  <si>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</si>
  <si>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</si>
  <si>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</si>
  <si>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</si>
  <si>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</si>
  <si>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</si>
  <si>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</si>
  <si>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</si>
  <si>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</si>
  <si>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</si>
  <si>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</si>
  <si>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</si>
  <si>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</si>
  <si>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</si>
  <si>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</si>
  <si>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</si>
  <si>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</si>
  <si>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</si>
  <si>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</si>
  <si>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</si>
  <si>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</si>
  <si>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</si>
  <si>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</si>
  <si>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</si>
  <si>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</si>
  <si>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</si>
  <si>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</si>
  <si>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</si>
  <si>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</si>
  <si>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</si>
  <si>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</si>
  <si>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</si>
  <si>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</si>
  <si>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</si>
  <si>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</si>
  <si>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</si>
  <si>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</si>
  <si>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</si>
  <si>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</si>
  <si>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</si>
  <si>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</si>
  <si>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</si>
  <si>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</si>
  <si>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</si>
  <si>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</si>
  <si>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</si>
  <si>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</si>
  <si>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</si>
  <si>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</si>
  <si>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</si>
  <si>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</si>
  <si>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</si>
  <si>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</si>
  <si>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</si>
  <si>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</si>
  <si>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</si>
  <si>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</si>
  <si>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</si>
  <si>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</si>
  <si>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</si>
  <si>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</si>
  <si>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</si>
  <si>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</si>
  <si>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</si>
  <si>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</si>
  <si>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</si>
  <si>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</si>
  <si>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</si>
  <si>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</si>
  <si>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</si>
  <si>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</si>
  <si>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</si>
  <si>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</si>
  <si>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</si>
  <si>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</si>
  <si>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</si>
  <si>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</si>
  <si>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</si>
  <si>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</si>
  <si>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</si>
  <si>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</si>
  <si>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</si>
  <si>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</si>
  <si>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</si>
  <si>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</si>
  <si>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</si>
  <si>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</si>
  <si>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</si>
  <si>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</si>
  <si>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</si>
  <si>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</si>
  <si>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</si>
  <si>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</si>
  <si>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</si>
  <si>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</si>
  <si>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</si>
  <si>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</si>
  <si>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</si>
  <si>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</si>
  <si>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</si>
  <si>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</si>
  <si>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</si>
  <si>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</si>
  <si>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</si>
  <si>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</si>
  <si>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</si>
  <si>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</si>
  <si>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</si>
  <si>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</si>
  <si>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</si>
  <si>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</si>
  <si>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</si>
  <si>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</si>
  <si>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</si>
  <si>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</si>
  <si>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</si>
  <si>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</si>
  <si>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</si>
  <si>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</si>
  <si>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</si>
  <si>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</si>
  <si>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</si>
  <si>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</si>
  <si>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</si>
  <si>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</si>
  <si>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</si>
  <si>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</si>
  <si>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</si>
  <si>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</si>
  <si>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</si>
  <si>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</si>
  <si>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</si>
  <si>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</si>
  <si>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</si>
  <si>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</si>
  <si>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</si>
  <si>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</si>
  <si>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</si>
  <si>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</si>
  <si>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</si>
  <si>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</si>
  <si>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</si>
  <si>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</si>
  <si>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</si>
  <si>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</si>
  <si>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</si>
  <si>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</si>
  <si>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</si>
  <si>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</si>
  <si>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</si>
  <si>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</si>
  <si>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</si>
  <si>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</si>
  <si>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</si>
  <si>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</si>
  <si>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</si>
  <si>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</si>
  <si>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</si>
  <si>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</si>
  <si>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</si>
  <si>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</si>
  <si>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</si>
  <si>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</si>
  <si>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</si>
  <si>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</si>
  <si>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</si>
  <si>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</si>
  <si>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</si>
  <si>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</si>
  <si>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</si>
  <si>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</si>
  <si>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</si>
  <si>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</si>
  <si>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</si>
  <si>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</si>
  <si>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</si>
  <si>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</si>
  <si>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</si>
  <si>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</si>
  <si>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</si>
  <si>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</si>
  <si>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</si>
  <si>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</si>
  <si>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</si>
  <si>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</si>
  <si>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</si>
  <si>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</si>
  <si>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</si>
  <si>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</si>
  <si>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</si>
  <si>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</si>
  <si>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</si>
  <si>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</si>
  <si>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</si>
  <si>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</si>
  <si>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</si>
  <si>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</si>
  <si>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</si>
  <si>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</si>
  <si>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</si>
  <si>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</si>
  <si>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</si>
  <si>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</si>
  <si>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</si>
  <si>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</si>
  <si>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</si>
  <si>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</si>
  <si>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</si>
  <si>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</si>
  <si>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</si>
  <si>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</si>
  <si>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</si>
  <si>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</si>
  <si>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</si>
  <si>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</si>
  <si>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</si>
  <si>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</si>
  <si>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</si>
  <si>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</si>
  <si>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</si>
  <si>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</si>
  <si>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</si>
  <si>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</si>
  <si>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</si>
  <si>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</si>
  <si>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</si>
  <si>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</si>
  <si>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</si>
  <si>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</si>
  <si>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</si>
  <si>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</si>
  <si>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</si>
  <si>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</si>
  <si>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</si>
  <si>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</si>
  <si>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</si>
  <si>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</si>
  <si>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</si>
  <si>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</si>
  <si>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</si>
  <si>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</si>
  <si>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</si>
  <si>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</si>
  <si>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</si>
  <si>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</si>
  <si>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</si>
  <si>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</si>
  <si>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</si>
  <si>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</si>
  <si>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</si>
  <si>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</si>
  <si>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</si>
  <si>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</si>
  <si>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</si>
  <si>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</si>
  <si>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</si>
  <si>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</si>
  <si>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</si>
  <si>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</si>
  <si>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</si>
  <si>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</si>
  <si>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</si>
  <si>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</si>
  <si>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</si>
  <si>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</si>
  <si>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</si>
  <si>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</si>
  <si>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</si>
  <si>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</si>
  <si>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</si>
  <si>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</si>
  <si>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</si>
  <si>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</si>
  <si>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</si>
  <si>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</si>
  <si>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</si>
  <si>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</si>
  <si>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</si>
  <si>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</si>
  <si>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</si>
  <si>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</si>
  <si>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</si>
  <si>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</si>
  <si>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</si>
  <si>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</si>
  <si>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</si>
  <si>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</si>
  <si>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</si>
  <si>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</si>
  <si>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</si>
  <si>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</si>
  <si>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</si>
  <si>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</si>
  <si>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</si>
  <si>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</si>
  <si>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</si>
  <si>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</si>
  <si>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</si>
  <si>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</si>
  <si>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</si>
  <si>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</si>
  <si>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</si>
  <si>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</si>
  <si>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</si>
  <si>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</si>
  <si>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</si>
  <si>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</si>
  <si>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</si>
  <si>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</si>
  <si>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</si>
  <si>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</si>
  <si>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</si>
  <si>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</si>
  <si>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</si>
  <si>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</si>
  <si>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</si>
  <si>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</si>
  <si>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</si>
  <si>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</si>
  <si>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</si>
  <si>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</si>
  <si>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</si>
  <si>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</si>
  <si>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</si>
  <si>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</si>
  <si>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</si>
  <si>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</si>
  <si>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</si>
  <si>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</si>
  <si>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</si>
  <si>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</si>
  <si>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</si>
  <si>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</si>
  <si>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</si>
  <si>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</si>
  <si>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</si>
  <si>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</si>
  <si>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</si>
  <si>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</si>
  <si>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</si>
  <si>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</si>
  <si>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</si>
  <si>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</si>
  <si>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</si>
  <si>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</si>
  <si>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</si>
  <si>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</si>
  <si>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</si>
  <si>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</si>
  <si>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</si>
  <si>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</si>
  <si>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</si>
  <si>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</si>
  <si>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</si>
  <si>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</si>
  <si>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</si>
  <si>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</si>
  <si>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</si>
  <si>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</si>
  <si>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</si>
  <si>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</si>
  <si>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</si>
  <si>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</si>
  <si>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</si>
  <si>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</si>
  <si>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</si>
  <si>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</si>
  <si>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</si>
  <si>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</si>
  <si>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</si>
  <si>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</si>
  <si>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</si>
  <si>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</si>
  <si>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</si>
  <si>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</si>
  <si>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</si>
  <si>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</si>
  <si>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</si>
  <si>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</si>
  <si>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</si>
  <si>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</si>
  <si>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</si>
  <si>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</si>
  <si>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</si>
  <si>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</si>
  <si>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</si>
  <si>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</si>
  <si>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</si>
  <si>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</si>
  <si>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</si>
  <si>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</si>
  <si>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</si>
  <si>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</si>
  <si>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</si>
  <si>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</si>
  <si>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</si>
  <si>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</si>
  <si>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</si>
  <si>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</si>
  <si>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</si>
  <si>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</si>
  <si>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</si>
  <si>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</si>
  <si>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</si>
  <si>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</si>
  <si>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</si>
  <si>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</si>
  <si>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</si>
  <si>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</si>
  <si>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</si>
  <si>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</si>
  <si>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</si>
  <si>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</si>
  <si>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</si>
  <si>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</si>
  <si>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</si>
  <si>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</si>
  <si>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</si>
  <si>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</si>
  <si>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</si>
  <si>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</si>
  <si>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</si>
  <si>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</si>
  <si>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</si>
  <si>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</si>
  <si>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</si>
  <si>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</si>
  <si>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</si>
  <si>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</si>
  <si>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</si>
  <si>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</si>
  <si>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</si>
  <si>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</si>
  <si>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</si>
  <si>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</si>
  <si>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</si>
  <si>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</si>
  <si>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</si>
  <si>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</si>
  <si>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</si>
  <si>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</si>
  <si>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</si>
  <si>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</si>
  <si>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</si>
  <si>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</si>
  <si>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</si>
  <si>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</si>
  <si>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</si>
  <si>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</si>
  <si>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</si>
  <si>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</si>
  <si>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</si>
  <si>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</si>
  <si>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</si>
  <si>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</si>
  <si>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</si>
  <si>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</si>
  <si>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</si>
  <si>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</si>
  <si>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</si>
  <si>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</si>
  <si>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</si>
  <si>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</si>
  <si>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</si>
  <si>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</si>
  <si>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</si>
  <si>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</si>
  <si>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</si>
  <si>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</si>
  <si>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</si>
  <si>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</si>
  <si>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</si>
  <si>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</si>
  <si>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</si>
  <si>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</si>
  <si>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</si>
  <si>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</si>
  <si>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</si>
  <si>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</si>
  <si>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</si>
  <si>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</si>
  <si>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</si>
  <si>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</si>
  <si>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</si>
  <si>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</si>
  <si>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</si>
  <si>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</si>
  <si>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</si>
  <si>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</si>
  <si>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</si>
  <si>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</si>
  <si>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</si>
  <si>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</si>
  <si>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</si>
  <si>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</si>
  <si>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</si>
  <si>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</si>
  <si>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</si>
  <si>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</si>
  <si>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</si>
  <si>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</si>
  <si>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</si>
  <si>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</si>
  <si>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</si>
  <si>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</si>
  <si>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</si>
  <si>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</si>
  <si>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</si>
  <si>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</si>
  <si>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</si>
  <si>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</si>
  <si>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</si>
  <si>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</si>
  <si>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</si>
  <si>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</si>
  <si>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</si>
  <si>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</si>
  <si>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</si>
  <si>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</si>
  <si>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</si>
  <si>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</si>
  <si>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</si>
  <si>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</si>
  <si>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</si>
  <si>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</si>
  <si>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</si>
  <si>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</si>
  <si>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</si>
  <si>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</si>
  <si>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</si>
  <si>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</si>
  <si>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</si>
  <si>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</si>
  <si>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</si>
  <si>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</si>
  <si>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</si>
  <si>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</si>
  <si>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</si>
  <si>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</si>
  <si>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</si>
  <si>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</si>
  <si>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</si>
  <si>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</si>
  <si>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</si>
  <si>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</si>
  <si>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</si>
  <si>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</si>
  <si>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</si>
  <si>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</si>
  <si>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</si>
  <si>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</si>
  <si>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</si>
  <si>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</si>
  <si>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</si>
  <si>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</si>
  <si>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</si>
  <si>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</si>
  <si>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</si>
  <si>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</si>
  <si>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</si>
  <si>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</si>
  <si>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</si>
  <si>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</si>
  <si>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</si>
  <si>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</si>
  <si>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</si>
  <si>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</si>
  <si>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</si>
  <si>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</si>
  <si>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</si>
  <si>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</si>
  <si>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</si>
  <si>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</si>
  <si>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</si>
  <si>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</si>
  <si>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</si>
  <si>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</si>
  <si>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</si>
  <si>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</si>
  <si>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</si>
  <si>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</si>
  <si>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</si>
  <si>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</si>
  <si>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</si>
  <si>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</si>
  <si>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</si>
  <si>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</si>
  <si>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</si>
  <si>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</si>
  <si>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</si>
  <si>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</si>
  <si>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</si>
  <si>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</si>
  <si>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</si>
  <si>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</si>
  <si>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</si>
  <si>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</si>
  <si>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</si>
  <si>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</si>
  <si>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</si>
  <si>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</si>
  <si>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</si>
  <si>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</si>
  <si>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</si>
  <si>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</si>
  <si>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</si>
  <si>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</si>
  <si>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</si>
  <si>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</si>
  <si>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</si>
  <si>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</si>
  <si>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</si>
  <si>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</si>
  <si>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</si>
  <si>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</si>
  <si>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</si>
  <si>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</si>
  <si>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</si>
  <si>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</si>
  <si>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</si>
  <si>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</si>
  <si>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</si>
  <si>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</si>
  <si>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</si>
  <si>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</si>
  <si>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</si>
  <si>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</si>
  <si>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</si>
  <si>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</si>
  <si>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</si>
  <si>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</si>
  <si>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</si>
  <si>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</si>
  <si>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</si>
  <si>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</si>
  <si>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</si>
  <si>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</si>
  <si>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</si>
  <si>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</si>
  <si>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</si>
  <si>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</si>
  <si>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</si>
  <si>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</si>
  <si>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</si>
  <si>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</si>
  <si>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</si>
  <si>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</si>
  <si>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</si>
  <si>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</si>
  <si>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</si>
  <si>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</si>
  <si>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</si>
  <si>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</si>
  <si>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</si>
  <si>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</si>
  <si>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</si>
  <si>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</si>
  <si>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</si>
  <si>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</si>
  <si>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</si>
  <si>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</si>
  <si>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</si>
  <si>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</si>
  <si>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</si>
  <si>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</si>
  <si>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</si>
  <si>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</si>
  <si>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</si>
  <si>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</si>
  <si>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</si>
  <si>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</si>
  <si>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</si>
  <si>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</si>
  <si>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</si>
  <si>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</si>
  <si>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</si>
  <si>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</si>
  <si>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</si>
  <si>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</si>
  <si>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</si>
  <si>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</si>
  <si>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</si>
  <si>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</si>
  <si>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</si>
  <si>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</si>
  <si>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</si>
  <si>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</si>
  <si>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</si>
  <si>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</si>
  <si>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</si>
  <si>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</si>
  <si>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</si>
  <si>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</si>
  <si>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</si>
  <si>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</si>
  <si>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</si>
  <si>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</si>
  <si>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</si>
  <si>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</si>
  <si>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</si>
  <si>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</si>
  <si>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</si>
  <si>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</si>
  <si>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</si>
  <si>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</si>
  <si>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</si>
  <si>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</si>
  <si>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</si>
  <si>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</si>
  <si>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</si>
  <si>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</si>
  <si>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</si>
  <si>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</si>
  <si>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</si>
  <si>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</si>
  <si>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</si>
  <si>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</si>
  <si>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</si>
  <si>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</si>
  <si>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</si>
  <si>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</si>
  <si>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</si>
  <si>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</si>
  <si>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</si>
  <si>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</si>
  <si>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</si>
  <si>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</si>
  <si>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</si>
  <si>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</si>
  <si>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</si>
  <si>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</si>
  <si>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</si>
  <si>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</si>
  <si>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</si>
  <si>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</si>
  <si>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</si>
  <si>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</si>
  <si>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</si>
  <si>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</si>
  <si>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</si>
  <si>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</si>
  <si>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</si>
  <si>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</si>
  <si>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</si>
  <si>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</si>
  <si>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</si>
  <si>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</si>
  <si>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</si>
  <si>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</si>
  <si>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</si>
  <si>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</si>
  <si>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</si>
  <si>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</si>
  <si>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</si>
  <si>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</si>
  <si>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</si>
  <si>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</si>
  <si>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</si>
  <si>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</si>
  <si>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</si>
  <si>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</si>
  <si>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</si>
  <si>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</si>
  <si>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</si>
  <si>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</si>
  <si>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</si>
  <si>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</si>
  <si>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</si>
  <si>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</si>
  <si>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</si>
  <si>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</si>
  <si>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</si>
  <si>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</si>
  <si>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</si>
  <si>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</si>
  <si>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</si>
  <si>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</si>
  <si>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</si>
  <si>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</si>
  <si>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</si>
  <si>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</si>
  <si>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</si>
  <si>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</si>
  <si>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</si>
  <si>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</si>
  <si>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</si>
  <si>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</si>
  <si>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</si>
  <si>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</si>
  <si>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</si>
  <si>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</si>
  <si>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</si>
  <si>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</si>
  <si>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</si>
  <si>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</si>
  <si>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</si>
  <si>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</si>
  <si>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</si>
  <si>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</si>
  <si>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</si>
  <si>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</si>
  <si>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</si>
  <si>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</si>
  <si>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</si>
  <si>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</si>
  <si>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</si>
  <si>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</si>
  <si>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</si>
  <si>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</si>
  <si>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</si>
  <si>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</si>
  <si>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</si>
  <si>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</si>
  <si>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</si>
  <si>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</si>
  <si>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</si>
  <si>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</si>
  <si>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</si>
  <si>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</si>
  <si>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</si>
  <si>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</si>
  <si>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</si>
  <si>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</si>
  <si>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</si>
  <si>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</si>
  <si>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</si>
  <si>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</si>
  <si>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</si>
  <si>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</si>
  <si>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</si>
  <si>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</si>
  <si>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</si>
  <si>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</si>
  <si>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</si>
  <si>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</si>
  <si>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</si>
  <si>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</si>
  <si>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</si>
  <si>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</si>
  <si>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</si>
  <si>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</si>
  <si>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</si>
  <si>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</si>
  <si>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</si>
  <si>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</si>
  <si>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</si>
  <si>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</si>
  <si>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</si>
  <si>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</si>
  <si>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</si>
  <si>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</si>
  <si>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</si>
  <si>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</si>
  <si>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</si>
  <si>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</si>
  <si>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</si>
  <si>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</si>
  <si>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</si>
  <si>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</si>
  <si>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</si>
  <si>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</si>
  <si>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</si>
  <si>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</si>
  <si>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</si>
  <si>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</si>
  <si>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</si>
  <si>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</si>
  <si>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</si>
  <si>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</si>
  <si>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</si>
  <si>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</si>
  <si>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</si>
  <si>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</si>
  <si>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</si>
  <si>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</si>
  <si>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</si>
  <si>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</si>
  <si>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</si>
  <si>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</si>
  <si>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</si>
  <si>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</si>
  <si>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</si>
  <si>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</si>
  <si>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</si>
  <si>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</si>
  <si>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</si>
  <si>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</si>
  <si>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</si>
  <si>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</si>
  <si>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</si>
  <si>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</si>
  <si>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</si>
  <si>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</si>
  <si>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</si>
  <si>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</si>
  <si>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</si>
  <si>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</si>
  <si>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</si>
  <si>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</si>
  <si>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</si>
  <si>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</si>
  <si>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</si>
  <si>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</si>
  <si>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</si>
  <si>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</si>
  <si>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</si>
  <si>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</si>
  <si>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</si>
  <si>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</si>
  <si>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</si>
  <si>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</si>
  <si>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</si>
  <si>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</si>
  <si>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</si>
  <si>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</si>
  <si>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</si>
  <si>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</si>
  <si>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</si>
  <si>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</si>
  <si>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</si>
  <si>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</si>
  <si>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</si>
  <si>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</si>
  <si>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</si>
  <si>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</si>
  <si>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</si>
  <si>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</si>
  <si>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</si>
  <si>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</si>
  <si>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</si>
  <si>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</si>
  <si>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</si>
  <si>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</si>
  <si>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</si>
  <si>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</si>
  <si>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</si>
  <si>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</si>
  <si>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</si>
  <si>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</si>
  <si>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</si>
  <si>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</si>
  <si>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</si>
  <si>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</si>
  <si>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</si>
  <si>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</si>
  <si>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</si>
  <si>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</si>
  <si>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</si>
  <si>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</si>
  <si>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</si>
  <si>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</si>
  <si>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</si>
  <si>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</si>
  <si>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</si>
  <si>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</si>
  <si>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</si>
  <si>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</si>
  <si>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</si>
  <si>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</si>
  <si>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</si>
  <si>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</si>
  <si>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</si>
  <si>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</si>
  <si>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</si>
  <si>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</si>
  <si>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</si>
  <si>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</si>
  <si>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</si>
  <si>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</si>
  <si>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</si>
  <si>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</si>
  <si>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</si>
  <si>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</si>
  <si>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</si>
  <si>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</si>
  <si>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</si>
  <si>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</si>
  <si>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</si>
  <si>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</si>
  <si>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</si>
  <si>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</si>
  <si>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</si>
  <si>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</si>
  <si>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</si>
  <si>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</si>
  <si>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</si>
  <si>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</si>
  <si>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</si>
  <si>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</si>
  <si>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</si>
  <si>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</si>
  <si>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</si>
  <si>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</si>
  <si>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</si>
  <si>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</si>
  <si>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</si>
  <si>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</si>
  <si>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</si>
  <si>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</si>
  <si>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</si>
  <si>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</si>
  <si>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</si>
  <si>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</si>
  <si>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</si>
  <si>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</si>
  <si>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</si>
  <si>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</si>
  <si>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</si>
  <si>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</si>
  <si>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</si>
  <si>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</si>
  <si>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</si>
  <si>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</si>
  <si>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</si>
  <si>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</si>
  <si>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</si>
  <si>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</si>
  <si>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</si>
  <si>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</si>
  <si>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</si>
  <si>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</si>
  <si>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</si>
  <si>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</si>
  <si>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</si>
  <si>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</si>
  <si>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</si>
  <si>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</si>
  <si>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</si>
  <si>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</si>
  <si>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</si>
  <si>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</si>
  <si>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</si>
  <si>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</si>
  <si>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</si>
  <si>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</si>
  <si>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</si>
  <si>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</si>
  <si>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</si>
  <si>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</si>
  <si>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</si>
  <si>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</si>
  <si>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</si>
  <si>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</si>
  <si>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</si>
  <si>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</si>
  <si>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</si>
  <si>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</si>
  <si>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</si>
  <si>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</si>
  <si>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</si>
  <si>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</si>
  <si>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</si>
  <si>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</si>
  <si>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</si>
  <si>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</si>
  <si>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</si>
  <si>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</si>
  <si>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</si>
  <si>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</si>
  <si>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</si>
  <si>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</si>
  <si>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</si>
  <si>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</si>
  <si>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</si>
  <si>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</si>
  <si>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</si>
  <si>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</si>
  <si>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</si>
  <si>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</si>
  <si>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</si>
  <si>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</si>
  <si>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</si>
  <si>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</si>
  <si>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</si>
  <si>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</si>
  <si>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</si>
  <si>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</si>
  <si>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</si>
  <si>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</si>
  <si>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</si>
  <si>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</si>
  <si>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</si>
  <si>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</si>
  <si>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</si>
  <si>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</si>
  <si>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</si>
  <si>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</si>
  <si>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</si>
  <si>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</si>
  <si>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</si>
  <si>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</si>
  <si>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</si>
  <si>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</si>
  <si>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</si>
  <si>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</si>
  <si>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</si>
  <si>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</si>
  <si>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</si>
  <si>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</si>
  <si>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</si>
  <si>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</si>
  <si>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</si>
  <si>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</si>
  <si>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</si>
  <si>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</si>
  <si>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</si>
  <si>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</si>
  <si>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</si>
  <si>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</si>
  <si>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</si>
  <si>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</si>
  <si>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</si>
  <si>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</si>
  <si>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</si>
  <si>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</si>
  <si>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</si>
  <si>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</si>
  <si>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</si>
  <si>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</si>
  <si>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</si>
  <si>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</si>
  <si>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</si>
  <si>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</si>
  <si>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</si>
  <si>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</si>
  <si>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</si>
  <si>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</si>
  <si>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</si>
  <si>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</si>
  <si>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</si>
  <si>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</si>
  <si>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</si>
  <si>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</si>
  <si>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</si>
  <si>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</si>
  <si>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</si>
  <si>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</si>
  <si>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</si>
  <si>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</si>
  <si>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</si>
  <si>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</si>
  <si>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</si>
  <si>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</si>
  <si>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</si>
  <si>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</si>
  <si>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</si>
  <si>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</si>
  <si>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</si>
  <si>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</si>
  <si>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</si>
  <si>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</si>
  <si>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</si>
  <si>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</si>
  <si>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</si>
  <si>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</si>
  <si>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</si>
  <si>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</si>
  <si>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</si>
  <si>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</si>
  <si>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</si>
  <si>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</si>
  <si>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</si>
  <si>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</si>
  <si>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</si>
  <si>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</si>
  <si>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</si>
  <si>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</si>
  <si>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</si>
  <si>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</si>
  <si>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</si>
  <si>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</si>
  <si>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</si>
  <si>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</si>
  <si>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</si>
  <si>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</si>
  <si>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</si>
  <si>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</si>
  <si>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</si>
  <si>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</si>
  <si>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</si>
  <si>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</si>
  <si>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</si>
  <si>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</si>
  <si>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</si>
  <si>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</si>
  <si>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</si>
  <si>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</si>
  <si>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</si>
  <si>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</si>
  <si>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</si>
  <si>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</si>
  <si>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</si>
  <si>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</si>
  <si>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</si>
  <si>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</si>
  <si>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</si>
  <si>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</si>
  <si>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</si>
  <si>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</si>
  <si>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</si>
  <si>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</si>
  <si>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</si>
  <si>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</si>
  <si>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</si>
  <si>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</si>
  <si>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</si>
  <si>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</si>
  <si>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</si>
  <si>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</si>
  <si>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</si>
  <si>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</si>
  <si>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</si>
  <si>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</si>
  <si>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</si>
  <si>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</si>
  <si>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</si>
  <si>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</si>
  <si>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</si>
  <si>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</si>
  <si>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</si>
  <si>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</si>
  <si>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</si>
  <si>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</si>
  <si>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</si>
  <si>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</si>
  <si>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</si>
  <si>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</si>
  <si>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</si>
  <si>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</si>
  <si>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</si>
  <si>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</si>
  <si>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</si>
  <si>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</si>
  <si>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</si>
  <si>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</si>
  <si>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</si>
  <si>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</si>
  <si>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</si>
  <si>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</si>
  <si>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</si>
  <si>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</si>
  <si>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</si>
  <si>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</si>
  <si>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</si>
  <si>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</si>
  <si>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</si>
  <si>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</si>
  <si>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</si>
  <si>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</si>
  <si>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</si>
  <si>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</si>
  <si>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</si>
  <si>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</si>
  <si>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</si>
  <si>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</si>
  <si>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</si>
  <si>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</si>
  <si>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</si>
  <si>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</si>
  <si>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</si>
  <si>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</si>
  <si>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</si>
  <si>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</si>
  <si>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</si>
  <si>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</si>
  <si>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</si>
  <si>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</si>
  <si>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</si>
  <si>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</si>
  <si>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</si>
  <si>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</si>
  <si>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</si>
  <si>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</si>
  <si>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</si>
  <si>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</si>
  <si>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</si>
  <si>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</si>
  <si>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</si>
  <si>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</si>
  <si>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</si>
  <si>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</si>
  <si>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</si>
  <si>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</si>
  <si>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</si>
  <si>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</si>
  <si>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</si>
  <si>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</si>
  <si>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</si>
  <si>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</si>
  <si>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</si>
  <si>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</si>
  <si>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</si>
  <si>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</si>
  <si>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</si>
  <si>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</si>
  <si>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</si>
  <si>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</si>
  <si>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</si>
  <si>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</si>
  <si>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</si>
  <si>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</si>
  <si>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</si>
  <si>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</si>
  <si>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</si>
  <si>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</si>
  <si>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</si>
  <si>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</si>
  <si>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</si>
  <si>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</si>
  <si>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</si>
  <si>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</si>
  <si>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</si>
  <si>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</si>
  <si>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</si>
  <si>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</si>
  <si>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</si>
  <si>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</si>
  <si>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</si>
  <si>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</si>
  <si>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</si>
  <si>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</si>
  <si>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</si>
  <si>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</si>
  <si>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</si>
  <si>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</si>
  <si>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</si>
  <si>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</si>
  <si>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</si>
  <si>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</si>
  <si>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</si>
  <si>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</si>
  <si>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</si>
  <si>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</si>
  <si>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</si>
  <si>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</si>
  <si>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</si>
  <si>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</si>
  <si>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</si>
  <si>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</si>
  <si>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</si>
  <si>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</si>
  <si>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</si>
  <si>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</si>
  <si>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</si>
  <si>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</si>
  <si>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</si>
  <si>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</si>
  <si>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</si>
  <si>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</si>
  <si>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</si>
  <si>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</si>
  <si>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</si>
  <si>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</si>
  <si>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</si>
  <si>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</si>
  <si>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</si>
  <si>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</si>
  <si>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</si>
  <si>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</si>
  <si>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</si>
  <si>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</si>
  <si>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</si>
  <si>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</si>
  <si>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</si>
  <si>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</si>
  <si>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</si>
  <si>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</si>
  <si>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</si>
  <si>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</si>
  <si>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</si>
  <si>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</si>
  <si>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</si>
  <si>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</si>
  <si>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</si>
  <si>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</si>
  <si>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</si>
  <si>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</si>
  <si>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</si>
  <si>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</si>
  <si>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</si>
  <si>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</si>
  <si>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</si>
  <si>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</si>
  <si>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</si>
  <si>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</si>
  <si>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</si>
  <si>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</si>
  <si>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</si>
  <si>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</si>
  <si>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</si>
  <si>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</si>
  <si>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</si>
  <si>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</si>
  <si>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</si>
  <si>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</si>
  <si>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</si>
  <si>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</si>
  <si>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</si>
  <si>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</si>
  <si>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</si>
  <si>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</si>
  <si>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</si>
  <si>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</si>
  <si>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</si>
  <si>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</si>
  <si>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</si>
  <si>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</si>
  <si>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</si>
  <si>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</si>
  <si>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</si>
  <si>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</si>
  <si>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</si>
  <si>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</si>
  <si>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</si>
  <si>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</si>
  <si>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</si>
  <si>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</si>
  <si>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</si>
  <si>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</si>
  <si>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</si>
  <si>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</si>
  <si>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</si>
  <si>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</si>
  <si>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</si>
  <si>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</si>
  <si>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</si>
  <si>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</si>
  <si>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</si>
  <si>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</si>
  <si>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</si>
  <si>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</si>
  <si>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</si>
  <si>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</si>
  <si>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</si>
  <si>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</si>
  <si>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</si>
  <si>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</si>
  <si>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</si>
  <si>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</si>
  <si>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</si>
  <si>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</si>
  <si>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</si>
  <si>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</si>
  <si>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</si>
  <si>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</si>
  <si>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</si>
  <si>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</si>
  <si>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</si>
  <si>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</si>
  <si>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</si>
  <si>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</si>
  <si>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</si>
  <si>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</si>
  <si>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</si>
  <si>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</si>
  <si>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</si>
  <si>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</si>
  <si>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</si>
  <si>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</si>
  <si>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</si>
  <si>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</si>
  <si>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</si>
  <si>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</si>
  <si>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</si>
  <si>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</si>
  <si>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</si>
  <si>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</si>
  <si>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</si>
  <si>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</si>
  <si>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</si>
  <si>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</si>
  <si>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</si>
  <si>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</si>
  <si>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</si>
  <si>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</si>
  <si>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</si>
  <si>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</si>
  <si>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</si>
  <si>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</si>
  <si>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</si>
  <si>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</si>
  <si>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</si>
  <si>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</si>
  <si>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</si>
  <si>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</si>
  <si>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</si>
  <si>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</si>
  <si>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</si>
  <si>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</si>
  <si>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</si>
  <si>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</si>
  <si>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</si>
  <si>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</si>
  <si>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</si>
  <si>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</si>
  <si>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</si>
  <si>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</si>
  <si>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</si>
  <si>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</si>
  <si>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</si>
  <si>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</si>
  <si>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</si>
  <si>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</si>
  <si>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</si>
  <si>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</si>
  <si>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</si>
  <si>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</si>
  <si>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</si>
  <si>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</si>
  <si>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</si>
  <si>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</si>
  <si>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</si>
  <si>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</si>
  <si>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</si>
  <si>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</si>
  <si>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</si>
  <si>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</si>
  <si>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</si>
  <si>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</si>
  <si>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</si>
  <si>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</si>
  <si>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</si>
  <si>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</si>
  <si>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</si>
  <si>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</si>
  <si>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</si>
  <si>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</si>
  <si>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</si>
  <si>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</si>
  <si>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</si>
  <si>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</si>
  <si>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</si>
  <si>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</si>
  <si>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</si>
  <si>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</si>
  <si>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</si>
  <si>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</si>
  <si>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</si>
  <si>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</si>
  <si>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</si>
  <si>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</si>
  <si>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</si>
  <si>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</si>
  <si>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</si>
  <si>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</si>
  <si>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</si>
  <si>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</si>
  <si>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</si>
  <si>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</si>
  <si>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</si>
  <si>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</si>
  <si>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</si>
  <si>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</si>
  <si>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</si>
  <si>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</si>
  <si>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</si>
  <si>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</si>
  <si>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</si>
  <si>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</si>
  <si>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</si>
  <si>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</si>
  <si>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</si>
  <si>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</si>
  <si>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</si>
  <si>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</si>
  <si>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</si>
  <si>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</si>
  <si>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</si>
  <si>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</si>
  <si>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</si>
  <si>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</si>
  <si>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</si>
  <si>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</si>
  <si>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</si>
  <si>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</si>
  <si>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</si>
  <si>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</si>
  <si>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</si>
  <si>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</si>
  <si>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</si>
  <si>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</si>
  <si>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</si>
  <si>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</si>
  <si>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</si>
  <si>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</si>
  <si>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</si>
  <si>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</si>
  <si>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</si>
  <si>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</si>
  <si>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</si>
  <si>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</si>
  <si>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</si>
  <si>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</si>
  <si>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</si>
  <si>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</si>
  <si>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</si>
  <si>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</si>
  <si>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</si>
  <si>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</si>
  <si>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</si>
  <si>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</si>
  <si>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</si>
  <si>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</si>
  <si>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</si>
  <si>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</si>
  <si>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</si>
  <si>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</si>
  <si>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</si>
  <si>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</si>
  <si>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</si>
  <si>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</si>
  <si>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</si>
  <si>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</si>
  <si>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</si>
  <si>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</si>
  <si>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</si>
  <si>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</si>
  <si>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</si>
  <si>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</si>
  <si>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</si>
  <si>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</si>
  <si>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</si>
  <si>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</si>
  <si>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</si>
  <si>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</si>
  <si>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</si>
  <si>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</si>
  <si>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</si>
  <si>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</si>
  <si>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</si>
  <si>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</si>
  <si>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</si>
  <si>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</si>
  <si>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</si>
  <si>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</si>
  <si>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</si>
  <si>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</si>
  <si>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</si>
  <si>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</si>
  <si>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</si>
  <si>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</si>
  <si>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</si>
  <si>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</si>
  <si>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</si>
  <si>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</si>
  <si>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</si>
  <si>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</si>
  <si>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</si>
  <si>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</si>
  <si>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</si>
  <si>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</si>
  <si>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</si>
  <si>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</si>
  <si>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</si>
  <si>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</si>
  <si>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</si>
  <si>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</si>
  <si>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</si>
  <si>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</si>
  <si>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</si>
  <si>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</si>
  <si>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</si>
  <si>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</si>
  <si>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</si>
  <si>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</si>
  <si>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</si>
  <si>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</si>
  <si>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</si>
  <si>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</si>
  <si>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</si>
  <si>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</si>
  <si>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</si>
  <si>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</si>
  <si>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</si>
  <si>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</si>
  <si>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</si>
  <si>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</si>
  <si>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</si>
  <si>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</si>
  <si>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</si>
  <si>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</si>
  <si>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</si>
  <si>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</si>
  <si>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</si>
  <si>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</si>
  <si>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</si>
  <si>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</si>
  <si>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</si>
  <si>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</si>
  <si>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</si>
  <si>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</si>
  <si>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</si>
  <si>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</si>
  <si>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</si>
  <si>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</si>
  <si>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</si>
  <si>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</si>
  <si>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</si>
  <si>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</si>
  <si>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</si>
  <si>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</si>
  <si>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</si>
  <si>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</si>
  <si>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</si>
  <si>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</si>
  <si>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</si>
  <si>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</si>
  <si>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</si>
  <si>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</si>
  <si>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</si>
  <si>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</si>
  <si>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</si>
  <si>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</si>
  <si>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</si>
  <si>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</si>
  <si>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</si>
  <si>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</si>
  <si>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</si>
  <si>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</si>
  <si>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</si>
  <si>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</si>
  <si>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</si>
  <si>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</si>
  <si>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</si>
  <si>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</si>
  <si>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</si>
  <si>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</si>
  <si>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</si>
  <si>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</si>
  <si>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</si>
  <si>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</si>
  <si>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</si>
  <si>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</si>
  <si>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</si>
  <si>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</si>
  <si>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</si>
  <si>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</si>
  <si>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</si>
  <si>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</si>
  <si>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</si>
  <si>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</si>
  <si>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</si>
  <si>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</si>
  <si>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</si>
  <si>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</si>
  <si>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</si>
  <si>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</si>
  <si>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</si>
  <si>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</si>
  <si>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</si>
  <si>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</si>
  <si>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</si>
  <si>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</si>
  <si>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</si>
  <si>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</si>
  <si>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</si>
  <si>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</si>
  <si>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</si>
  <si>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</si>
  <si>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</si>
  <si>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</si>
  <si>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</si>
  <si>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</si>
  <si>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</si>
  <si>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</si>
  <si>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</si>
  <si>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</si>
  <si>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</si>
  <si>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</si>
  <si>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</si>
  <si>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</si>
  <si>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</si>
  <si>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</si>
  <si>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</si>
  <si>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</si>
  <si>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</si>
  <si>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</si>
  <si>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</si>
  <si>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</si>
  <si>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</si>
  <si>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</si>
  <si>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</si>
  <si>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</si>
  <si>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</si>
  <si>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</si>
  <si>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</si>
  <si>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</si>
  <si>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</si>
  <si>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</si>
  <si>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</si>
  <si>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</si>
  <si>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</si>
  <si>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</si>
  <si>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</si>
  <si>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</si>
  <si>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</si>
  <si>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</si>
  <si>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</si>
  <si>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</si>
  <si>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</si>
  <si>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</si>
  <si>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</si>
  <si>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</si>
  <si>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</si>
  <si>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</si>
  <si>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</si>
  <si>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</si>
  <si>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</si>
  <si>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</si>
  <si>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</si>
  <si>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</si>
  <si>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</si>
  <si>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</si>
  <si>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</si>
  <si>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</si>
  <si>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</si>
  <si>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</si>
  <si>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</si>
  <si>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</si>
  <si>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</si>
  <si>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</si>
  <si>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</si>
  <si>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</si>
  <si>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</si>
  <si>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</si>
  <si>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</si>
  <si>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</si>
  <si>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</si>
  <si>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</si>
  <si>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</si>
  <si>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</si>
  <si>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</si>
  <si>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</si>
  <si>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</si>
  <si>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</si>
  <si>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</si>
  <si>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</si>
  <si>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</si>
  <si>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</si>
  <si>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</si>
  <si>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</si>
  <si>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</si>
  <si>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</si>
  <si>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</si>
  <si>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</si>
  <si>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</si>
  <si>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</si>
  <si>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</si>
  <si>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</si>
  <si>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</si>
  <si>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</si>
  <si>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</si>
  <si>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</si>
  <si>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</si>
  <si>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</si>
  <si>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</si>
  <si>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</si>
  <si>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</si>
  <si>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</si>
  <si>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</si>
  <si>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</si>
  <si>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</si>
  <si>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</si>
  <si>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</si>
  <si>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</si>
  <si>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</si>
  <si>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</si>
  <si>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</si>
  <si>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</si>
  <si>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</si>
  <si>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</si>
  <si>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</si>
  <si>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</si>
  <si>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</si>
  <si>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</si>
  <si>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</si>
  <si>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</si>
  <si>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</si>
  <si>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</si>
  <si>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</si>
  <si>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</si>
  <si>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</si>
  <si>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</si>
  <si>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</si>
  <si>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</si>
  <si>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</si>
  <si>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</si>
  <si>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</si>
  <si>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</si>
  <si>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</si>
  <si>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</si>
  <si>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</si>
  <si>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</si>
  <si>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</si>
  <si>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</si>
  <si>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</si>
  <si>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</si>
  <si>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</si>
  <si>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</si>
  <si>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</si>
  <si>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</si>
  <si>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</si>
  <si>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</si>
  <si>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</si>
  <si>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</si>
  <si>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</si>
  <si>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</si>
  <si>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</si>
  <si>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</si>
  <si>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</si>
  <si>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</si>
  <si>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</si>
  <si>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</si>
  <si>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</si>
  <si>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</si>
  <si>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</si>
  <si>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</si>
  <si>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</si>
  <si>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</si>
  <si>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</si>
  <si>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</si>
  <si>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</si>
  <si>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</si>
  <si>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</si>
  <si>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</si>
  <si>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</si>
  <si>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</si>
  <si>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</si>
  <si>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</si>
  <si>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</si>
  <si>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</si>
  <si>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</si>
  <si>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</si>
  <si>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</si>
  <si>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</si>
  <si>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</si>
  <si>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</si>
  <si>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</si>
  <si>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</si>
  <si>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</si>
  <si>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</si>
  <si>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</si>
  <si>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</si>
  <si>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</si>
  <si>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</si>
  <si>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</si>
  <si>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</si>
  <si>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</si>
  <si>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</si>
  <si>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</si>
  <si>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</si>
  <si>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</si>
  <si>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</si>
  <si>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</si>
  <si>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</si>
  <si>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</si>
  <si>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</si>
  <si>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</si>
  <si>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</si>
  <si>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</si>
  <si>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</si>
  <si>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</si>
  <si>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</si>
  <si>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</si>
  <si>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</si>
  <si>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</si>
  <si>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</si>
  <si>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</si>
  <si>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</si>
  <si>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</si>
  <si>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</si>
  <si>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</si>
  <si>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</si>
  <si>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</si>
  <si>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</si>
  <si>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</si>
  <si>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</si>
  <si>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</si>
  <si>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</si>
  <si>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</si>
  <si>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</si>
  <si>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</si>
  <si>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</si>
  <si>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</si>
  <si>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</si>
  <si>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</si>
  <si>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</si>
  <si>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</si>
  <si>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</si>
  <si>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</si>
  <si>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</si>
  <si>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</si>
  <si>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</si>
  <si>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</si>
  <si>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</si>
  <si>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</si>
  <si>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</si>
  <si>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</si>
  <si>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</si>
  <si>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</si>
  <si>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</si>
  <si>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</si>
  <si>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</si>
  <si>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</si>
  <si>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</si>
  <si>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</si>
  <si>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</si>
  <si>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</si>
  <si>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</si>
  <si>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</si>
  <si>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</si>
  <si>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</si>
  <si>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</si>
  <si>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</si>
  <si>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</si>
  <si>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</si>
  <si>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</si>
  <si>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</si>
  <si>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</si>
  <si>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</si>
  <si>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</si>
  <si>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</si>
  <si>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</si>
  <si>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</si>
  <si>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</si>
  <si>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</si>
  <si>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</si>
  <si>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</si>
  <si>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</si>
  <si>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</si>
  <si>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</si>
  <si>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</si>
  <si>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</si>
  <si>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</si>
  <si>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</si>
  <si>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</si>
  <si>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</si>
  <si>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</si>
  <si>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</si>
  <si>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</si>
  <si>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</si>
  <si>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</si>
  <si>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</si>
  <si>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</si>
  <si>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</si>
  <si>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50 min</t>
  </si>
  <si>
    <t xml:space="preserve"> PCM-20250215-00000830 </t>
  </si>
  <si>
    <t>LTE site still down and  site located in aramco area access issue need special permission</t>
  </si>
  <si>
    <t>PCM-20251122-00000277</t>
  </si>
  <si>
    <t>70 mins</t>
  </si>
  <si>
    <t>NO PCM</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</si>
  <si>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</si>
  <si>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</si>
  <si>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</si>
  <si>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</si>
  <si>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</si>
  <si>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</si>
  <si>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</si>
  <si>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</si>
  <si>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</si>
  <si>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</si>
  <si>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</si>
  <si>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</si>
  <si>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</si>
  <si>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TT-20251121-00571, NO PCM</t>
  </si>
  <si>
    <t>N/A</t>
  </si>
  <si>
    <t>EM Team moved ETA: 20 min</t>
  </si>
  <si>
    <t>PCM-20251122-00000441</t>
  </si>
  <si>
    <t>PCM-20251122-00000365</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</si>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</sst>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0" totalsRowShown="0" headerRowDxfId="31" dataDxfId="30" headerRowBorderDxfId="28" tableBorderDxfId="29">
  <autoFilter ref="A1:L1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1" totalsRowShown="0" headerRowDxfId="15" dataDxfId="14" headerRowBorderDxfId="12" tableBorderDxfId="13">
  <autoFilter ref="A1:L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5" sqref="D5"/>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320.41536354166601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45983.363789467592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45983.363789467592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45983.363789467592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45983.363789467592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45983.363789467592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45983.363789467592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45983.363789467592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45983.363789467592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45983.363789467592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45983.363789467592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45983.363789467592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45983.363789467592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45983.363789467592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45983.363789467592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45983.363789467592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45983.363789467592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45983.363789467592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45983.363789467592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45983.363789467592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45983.363789467592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45983.363789467592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45983.363789467592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45983.363789467592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45983.363789467592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45983.363789467592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45983.363789467592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45983.363789467592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45983.363789467592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45983.363789467592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45983.363789467592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45983.363789467592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45983.363789467592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45983.363789467592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45983.363789467592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45983.363789467592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45983.363789467592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45983.363789467592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45983.363789467592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45983.363789467592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45983.363789467592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45983.363789467592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45983.363789467592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45983.363789467592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45983.363789467592</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45983.363789467592</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4437D12F-96B9-40AE-9E74-5F54EA542CBB}"/>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158.36395150463068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6.980798611039063E-2</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45983.363789467592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45983.363789467592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45983.363789467592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45983.363789467592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45983.363789467592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45983.363789467592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45983.363789467592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45983.363789467592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45983.363789467592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45983.363789467592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45983.363789467592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45983.363789467592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45983.363789467592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45983.363789467592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45983.363789467592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45983.363789467592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45983.363789467592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45983.363789467592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45983.363789467592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45983.363789467592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45983.363789467592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45983.363789467592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45983.363789467592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45983.363789467592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45983.363789467592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45983.363789467592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45983.363789467592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45983.363789467592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45983.363789467592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45983.363789467592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45983.363789467592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45983.363789467592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45983.363789467592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45983.363789467592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45983.363789467592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45983.363789467592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45983.363789467592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45983.363789467592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45983.363789467592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45983.363789467592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45983.363789467592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45983.363789467592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45983.363789467592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45983.363789467592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45983.363789467592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45983.363789467592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45983.363789467592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45983.363789467592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45983.363789467592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45983.363789467592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45983.363789467592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45983.363789467592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45983.363789467592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45983.363789467592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45983.363789467592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45983.363789467592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45983.363789467592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45983.363789467592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45983.363789467592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45983.363789467592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45983.363789467592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45983.363789467592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45983.363789467592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45983.363789467592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45983.363789467592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45983.363789467592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45983.363789467592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45983.363789467592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45983.363789467592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45983.363789467592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45983.363789467592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45983.363789467592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45983.363789467592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45983.363789467592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45983.363789467592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45983.363789467592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45983.363789467592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45983.363789467592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45983.363789467592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45983.363789467592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45983.363789467592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45983.363789467592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45983.363789467592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45983.363789467592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45983.363789467592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45983.363789467592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45983.363789467592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45983.363789467592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45983.363789467592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45983.363789467592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45983.363789467592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45983.363789467592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45983.363789467592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45983.363789467592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45983.363789467592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45983.363789467592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45983.363789467592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45983.363789467592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45983.363789467592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45983.363789467592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45983.363789467592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45983.363789467592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45983.363789467592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45983.363789467592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45983.363789467592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45983.363789467592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45983.363789467592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45983.363789467592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45983.363789467592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45983.363789467592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45983.363789467592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45983.363789467592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45983.363789467592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45983.363789467592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45983.363789467592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45983.363789467592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45983.363789467592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45983.363789467592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45983.363789467592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45983.363789467592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45983.363789467592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45983.363789467592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45983.363789467592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45983.363789467592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45983.363789467592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45983.363789467592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45983.363789467592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45983.363789467592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45983.363789467592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45983.363789467592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45983.363789467592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45983.363789467592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45983.363789467592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45983.363789467592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45983.363789467592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45983.363789467592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45983.363789467592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45983.363789467592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45983.363789467592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45983.363789467592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45983.363789467592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45983.363789467592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45983.363789467592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45983.363789467592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45983.363789467592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45983.363789467592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45983.363789467592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45983.363789467592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45983.363789467592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45983.363789467592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45983.363789467592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45983.363789467592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45983.363789467592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45983.363789467592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45983.363789467592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45983.363789467592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A4" sqref="A4:XFD4"/>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45983.363789467592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45983.363789467592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45983.363789467592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45983.363789467592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45983.363789467592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45983.363789467592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45983.363789467592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45983.363789467592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45983.363789467592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45983.363789467592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45983.363789467592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45983.363789467592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45983.363789467592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45983.363789467592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45983.363789467592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45983.363789467592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45983.363789467592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45983.363789467592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45983.363789467592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45983.363789467592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45983.363789467592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45983.363789467592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45983.363789467592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45983.363789467592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45983.363789467592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45983.363789467592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45983.363789467592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45983.363789467592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45983.363789467592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45983.363789467592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45983.363789467592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45983.363789467592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45983.363789467592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45983.363789467592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45983.363789467592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45983.363789467592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45983.363789467592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45983.363789467592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45983.363789467592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45983.363789467592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45983.363789467592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45983.363789467592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45983.363789467592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45983.363789467592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45983.363789467592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45983.363789467592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45983.363789467592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45983.363789467592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45983.363789467592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45983.363789467592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45983.363789467592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45983.363789467592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45983.363789467592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45983.363789467592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45983.363789467592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45983.363789467592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45983.363789467592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45983.363789467592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45983.363789467592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45983.363789467592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45983.363789467592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45983.363789467592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45983.363789467592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45983.363789467592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45983.363789467592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45983.363789467592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45983.363789467592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45983.363789467592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45983.363789467592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45983.363789467592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45983.363789467592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45983.363789467592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45983.363789467592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45983.363789467592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45983.363789467592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45983.363789467592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45983.363789467592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45983.363789467592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45983.363789467592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45983.363789467592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45983.363789467592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45983.363789467592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45983.363789467592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45983.363789467592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45983.363789467592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45983.363789467592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45983.363789467592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45983.363789467592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45983.363789467592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45983.363789467592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45983.363789467592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45983.363789467592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45983.363789467592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45983.363789467592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45983.363789467592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45983.363789467592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45983.363789467592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45983.363789467592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45983.363789467592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45983.363789467592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45983.363789467592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45983.363789467592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45983.363789467592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45983.363789467592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45983.363789467592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45983.363789467592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45983.363789467592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45983.363789467592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45983.363789467592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45983.363789467592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45983.363789467592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45983.363789467592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45983.363789467592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45983.363789467592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45983.363789467592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45983.363789467592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45983.363789467592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45983.363789467592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45983.363789467592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45983.363789467592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45983.363789467592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45983.363789467592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45983.363789467592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45983.363789467592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45983.363789467592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45983.363789467592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45983.363789467592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45983.363789467592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45983.363789467592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45983.363789467592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45983.363789467592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45983.363789467592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45983.363789467592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45983.363789467592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45983.363789467592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45983.363789467592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45983.363789467592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45983.363789467592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45983.363789467592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45983.363789467592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45983.363789467592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45983.363789467592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45983.363789467592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45983.363789467592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45983.363789467592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45983.363789467592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45983.363789467592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45983.363789467592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45983.363789467592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45983.363789467592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45983.363789467592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45983.363789467592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45983.363789467592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45983.363789467592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45983.363789467592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45983.363789467592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45983.363789467592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45983.363789467592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45983.363789467592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45983.363789467592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45983.363789467592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45983.363789467592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45983.363789467592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45983.363789467592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45983.363789467592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45983.363789467592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45983.363789467592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45983.363789467592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45983.363789467592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45983.363789467592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45983.363789467592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45983.363789467592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45983.363789467592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45983.363789467592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45983.363789467592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45983.363789467592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45983.363789467592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45983.363789467592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45983.363789467592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45983.363789467592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45983.363789467592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45983.363789467592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45983.363789467592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45983.363789467592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45983.363789467592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45983.363789467592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45983.363789467592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45983.363789467592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45983.363789467592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45983.363789467592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45983.363789467592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45983.363789467592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45983.363789467592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45983.363789467592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45983.363789467592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45983.363789467592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45983.363789467592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45983.363789467592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45983.363789467592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45983.363789467592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45983.363789467592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45983.363789467592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45983.363789467592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45983.363789467592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45983.363789467592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45983.363789467592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45983.363789467592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45983.363789467592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45983.363789467592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45983.363789467592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45983.363789467592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45983.363789467592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45983.363789467592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45983.363789467592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45983.363789467592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45983.363789467592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45983.363789467592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45983.363789467592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45983.363789467592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45983.363789467592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45983.363789467592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45983.363789467592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45983.363789467592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45983.363789467592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45983.363789467592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45983.363789467592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45983.363789467592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45983.363789467592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45983.363789467592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45983.363789467592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45983.363789467592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45983.363789467592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45983.363789467592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45983.363789467592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45983.363789467592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45983.363789467592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45983.363789467592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45983.363789467592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45983.363789467592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45983.363789467592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45983.363789467592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45983.363789467592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45983.363789467592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45983.363789467592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45983.363789467592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45983.363789467592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45983.363789467592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45983.363789467592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45983.363789467592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45983.363789467592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45983.363789467592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45983.363789467592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45983.363789467592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45983.363789467592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45983.363789467592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45983.363789467592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45983.363789467592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45983.363789467592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45983.363789467592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45983.363789467592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45983.363789467592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45983.363789467592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45983.363789467592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45983.363789467592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45983.363789467592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45983.363789467592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45983.363789467592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45983.363789467592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45983.363789467592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45983.363789467592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45983.363789467592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45983.363789467592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45983.363789467592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45983.363789467592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45983.363789467592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45983.363789467592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45983.363789467592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45983.363789467592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45983.363789467592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45983.363789467592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45983.363789467592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45983.363789467592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45983.363789467592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45983.363789467592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45983.363789467592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45983.363789467592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45983.363789467592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45983.363789467592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45983.363789467592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45983.363789467592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45983.363789467592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45983.363789467592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45983.363789467592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45983.363789467592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45983.363789467592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45983.363789467592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45983.363789467592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45983.363789467592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45983.363789467592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45983.363789467592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45983.363789467592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45983.363789467592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45983.363789467592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45983.363789467592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45983.363789467592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45983.363789467592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45983.363789467592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45983.363789467592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45983.363789467592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45983.363789467592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45983.363789467592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45983.363789467592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45983.363789467592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45983.363789467592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45983.363789467592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45983.363789467592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45983.363789467592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45983.363789467592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45983.363789467592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45983.363789467592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45983.363789467592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45983.363789467592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45983.363789467592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45983.363789467592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45983.363789467592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45983.363789467592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45983.363789467592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45983.363789467592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45983.363789467592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45983.363789467592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45983.363789467592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45983.363789467592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45983.363789467592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45983.363789467592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45983.363789467592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45983.363789467592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45983.363789467592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45983.363789467592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45983.363789467592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45983.363789467592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45983.363789467592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45983.363789467592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45983.363789467592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45983.363789467592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45983.363789467592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45983.363789467592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45983.363789467592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45983.363789467592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45983.363789467592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45983.363789467592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45983.363789467592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45983.363789467592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45983.363789467592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45983.363789467592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45983.363789467592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45983.363789467592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45983.363789467592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45983.363789467592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45983.363789467592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45983.363789467592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45983.363789467592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45983.363789467592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45983.363789467592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45983.363789467592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45983.363789467592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45983.363789467592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45983.363789467592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45983.363789467592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45983.363789467592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45983.363789467592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45983.363789467592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45983.363789467592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45983.363789467592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45983.363789467592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45983.363789467592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45983.363789467592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45983.363789467592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45983.363789467592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45983.363789467592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45983.363789467592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45983.363789467592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45983.363789467592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45983.363789467592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45983.363789467592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45983.363789467592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45983.363789467592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45983.363789467592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45983.363789467592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45983.363789467592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45983.363789467592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45983.363789467592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45983.363789467592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45983.363789467592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45983.363789467592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45983.363789467592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45983.363789467592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45983.363789467592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45983.363789467592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45983.363789467592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45983.363789467592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45983.363789467592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45983.363789467592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45983.363789467592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45983.363789467592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45983.363789467592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45983.363789467592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45983.363789467592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45983.363789467592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45983.363789467592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45983.363789467592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45983.363789467592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45983.363789467592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45983.363789467592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45983.363789467592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45983.363789467592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45983.363789467592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45983.363789467592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45983.363789467592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45983.363789467592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45983.363789467592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45983.363789467592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45983.363789467592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45983.363789467592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45983.363789467592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45983.363789467592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45983.363789467592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45983.363789467592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45983.363789467592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45983.363789467592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45983.363789467592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45983.363789467592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45983.363789467592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45983.363789467592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45983.363789467592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45983.363789467592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45983.363789467592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45983.363789467592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45983.363789467592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45983.363789467592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45983.363789467592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45983.363789467592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45983.363789467592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45983.363789467592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45983.363789467592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45983.363789467592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45983.363789467592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45983.363789467592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45983.363789467592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45983.363789467592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45983.363789467592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45983.363789467592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45983.363789467592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45983.363789467592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45983.363789467592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45983.363789467592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45983.363789467592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45983.363789467592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45983.363789467592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45983.363789467592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45983.363789467592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45983.363789467592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45983.363789467592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45983.363789467592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45983.363789467592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45983.363789467592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45983.363789467592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45983.363789467592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45983.363789467592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45983.363789467592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45983.363789467592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45983.363789467592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45983.363789467592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45983.363789467592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45983.363789467592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45983.363789467592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45983.363789467592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45983.363789467592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45983.363789467592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45983.363789467592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45983.363789467592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45983.363789467592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45983.363789467592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45983.363789467592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45983.363789467592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45983.363789467592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45983.363789467592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45983.363789467592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45983.363789467592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45983.363789467592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45983.363789467592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45983.363789467592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45983.363789467592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45983.363789467592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45983.363789467592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45983.363789467592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45983.363789467592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45983.363789467592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45983.363789467592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45983.363789467592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45983.363789467592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45983.363789467592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45983.363789467592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45983.363789467592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45983.363789467592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45983.363789467592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45983.363789467592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45983.363789467592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45983.363789467592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45983.363789467592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45983.363789467592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45983.363789467592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45983.363789467592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45983.363789467592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45983.363789467592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45983.363789467592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45983.363789467592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45983.363789467592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45983.363789467592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45983.363789467592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45983.363789467592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45983.363789467592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45983.363789467592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45983.363789467592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45983.363789467592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45983.363789467592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45983.363789467592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45983.363789467592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45983.363789467592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45983.363789467592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45983.363789467592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45983.363789467592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45983.363789467592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45983.363789467592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45983.363789467592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45983.363789467592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45983.363789467592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45983.363789467592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45983.363789467592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45983.363789467592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45983.363789467592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45983.363789467592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45983.363789467592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45983.363789467592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45983.363789467592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45983.363789467592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45983.363789467592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45983.363789467592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45983.363789467592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45983.363789467592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45983.363789467592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45983.363789467592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45983.363789467592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45983.363789467592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45983.363789467592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45983.363789467592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45983.363789467592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45983.363789467592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45983.363789467592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45983.363789467592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45983.363789467592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45983.363789467592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45983.363789467592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45983.363789467592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45983.363789467592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45983.363789467592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45983.363789467592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45983.363789467592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45983.363789467592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45983.363789467592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45983.363789467592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45983.363789467592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45983.363789467592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45983.363789467592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45983.363789467592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45983.363789467592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45983.363789467592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45983.363789467592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45983.363789467592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45983.363789467592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45983.363789467592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45983.363789467592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45983.363789467592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45983.363789467592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45983.363789467592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45983.363789467592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45983.363789467592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45983.363789467592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45983.363789467592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45983.363789467592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45983.363789467592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45983.363789467592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45983.363789467592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45983.363789467592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45983.363789467592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45983.363789467592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45983.363789467592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45983.363789467592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45983.363789467592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45983.363789467592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45983.363789467592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45983.363789467592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45983.363789467592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45983.363789467592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45983.363789467592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45983.363789467592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45983.363789467592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45983.363789467592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45983.363789467592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45983.363789467592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45983.363789467592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45983.363789467592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45983.363789467592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45983.363789467592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45983.363789467592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45983.363789467592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45983.363789467592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45983.363789467592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45983.363789467592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45983.363789467592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45983.363789467592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45983.363789467592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45983.363789467592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45983.363789467592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45983.363789467592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45983.363789467592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45983.363789467592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45983.363789467592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45983.363789467592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45983.363789467592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45983.363789467592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45983.363789467592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45983.363789467592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45983.363789467592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45983.363789467592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45983.363789467592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45983.363789467592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45983.363789467592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45983.363789467592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45983.363789467592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45983.363789467592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45983.363789467592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45983.363789467592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45983.363789467592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45983.363789467592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45983.363789467592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45983.363789467592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45983.363789467592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45983.363789467592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45983.363789467592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45983.363789467592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45983.363789467592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45983.363789467592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45983.363789467592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45983.363789467592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45983.363789467592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45983.363789467592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45983.363789467592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45983.363789467592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45983.363789467592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45983.363789467592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45983.363789467592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45983.363789467592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45983.363789467592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45983.363789467592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45983.363789467592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45983.363789467592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45983.363789467592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45983.363789467592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45983.363789467592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45983.363789467592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45983.363789467592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45983.363789467592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45983.363789467592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45983.363789467592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45983.363789467592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45983.363789467592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45983.363789467592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45983.363789467592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45983.363789467592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45983.363789467592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45983.363789467592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45983.363789467592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45983.363789467592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45983.363789467592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45983.363789467592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45983.363789467592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45983.363789467592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45983.363789467592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45983.363789467592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45983.363789467592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45983.363789467592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45983.363789467592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45983.363789467592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45983.363789467592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45983.363789467592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45983.363789467592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45983.363789467592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45983.363789467592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45983.363789467592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45983.363789467592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45983.363789467592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45983.363789467592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45983.363789467592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45983.363789467592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45983.363789467592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45983.363789467592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45983.363789467592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45983.363789467592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45983.363789467592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45983.363789467592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45983.363789467592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45983.363789467592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45983.363789467592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45983.363789467592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45983.363789467592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45983.363789467592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45983.363789467592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45983.363789467592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45983.363789467592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45983.363789467592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45983.363789467592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45983.363789467592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45983.363789467592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45983.363789467592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45983.363789467592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45983.363789467592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45983.363789467592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45983.363789467592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45983.363789467592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45983.363789467592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45983.363789467592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45983.363789467592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45983.363789467592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45983.363789467592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45983.363789467592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45983.363789467592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45983.363789467592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45983.363789467592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45983.363789467592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45983.363789467592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45983.363789467592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45983.363789467592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45983.363789467592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45983.363789467592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45983.363789467592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45983.363789467592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45983.363789467592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45983.363789467592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45983.363789467592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45983.363789467592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45983.363789467592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45983.363789467592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45983.363789467592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45983.363789467592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45983.363789467592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45983.363789467592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45983.363789467592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45983.363789467592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45983.363789467592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45983.363789467592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45983.363789467592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45983.363789467592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45983.363789467592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45983.363789467592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45983.363789467592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45983.363789467592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45983.363789467592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45983.363789467592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45983.363789467592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45983.363789467592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45983.363789467592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45983.363789467592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45983.363789467592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45983.363789467592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45983.363789467592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45983.363789467592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45983.363789467592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45983.363789467592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45983.363789467592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45983.363789467592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45983.363789467592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45983.363789467592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45983.363789467592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45983.363789467592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45983.363789467592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45983.363789467592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45983.363789467592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45983.363789467592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45983.363789467592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45983.363789467592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45983.363789467592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45983.363789467592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45983.363789467592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45983.363789467592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45983.363789467592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45983.363789467592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45983.363789467592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45983.363789467592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45983.363789467592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45983.363789467592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45983.363789467592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45983.363789467592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45983.363789467592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45983.363789467592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45983.363789467592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45983.363789467592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45983.363789467592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45983.363789467592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45983.363789467592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45983.363789467592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45983.363789467592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45983.363789467592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45983.363789467592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45983.363789467592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45983.363789467592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45983.363789467592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45983.363789467592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45983.363789467592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45983.363789467592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45983.363789467592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45983.363789467592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45983.363789467592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45983.363789467592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45983.363789467592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45983.363789467592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45983.363789467592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45983.363789467592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45983.363789467592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45983.363789467592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45983.363789467592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45983.363789467592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45983.363789467592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45983.363789467592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45983.363789467592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45983.363789467592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45983.363789467592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45983.363789467592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45983.363789467592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45983.363789467592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45983.363789467592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45983.363789467592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45983.363789467592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45983.363789467592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45983.363789467592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45983.363789467592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45983.363789467592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45983.363789467592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45983.363789467592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45983.363789467592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45983.363789467592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45983.363789467592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45983.363789467592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45983.363789467592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45983.363789467592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45983.363789467592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45983.363789467592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45983.363789467592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45983.363789467592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45983.363789467592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45983.363789467592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45983.363789467592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45983.363789467592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45983.363789467592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45983.363789467592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45983.363789467592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45983.363789467592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45983.363789467592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45983.363789467592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45983.363789467592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45983.363789467592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45983.363789467592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45983.363789467592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45983.363789467592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45983.363789467592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45983.363789467592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45983.363789467592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45983.363789467592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45983.363789467592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45983.363789467592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45983.363789467592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45983.363789467592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45983.363789467592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45983.363789467592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45983.363789467592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45983.363789467592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45983.363789467592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45983.363789467592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45983.363789467592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45983.363789467592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45983.363789467592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45983.363789467592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45983.363789467592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45983.363789467592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45983.363789467592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45983.363789467592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45983.363789467592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45983.363789467592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45983.363789467592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45983.363789467592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45983.363789467592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45983.363789467592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45983.363789467592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45983.363789467592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45983.363789467592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45983.363789467592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45983.363789467592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45983.363789467592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45983.363789467592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45983.363789467592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45983.363789467592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45983.363789467592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45983.363789467592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45983.363789467592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45983.363789467592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45983.363789467592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45983.363789467592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45983.363789467592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45983.363789467592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45983.363789467592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45983.363789467592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45983.363789467592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45983.363789467592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45983.363789467592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45983.363789467592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45983.363789467592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45983.363789467592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45983.363789467592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45983.363789467592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45983.363789467592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45983.363789467592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45983.363789467592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45983.363789467592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45983.363789467592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45983.363789467592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45983.363789467592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45983.363789467592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45983.363789467592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45983.363789467592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45983.363789467592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45983.363789467592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45983.363789467592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45983.363789467592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45983.363789467592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45983.363789467592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45983.363789467592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45983.363789467592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45983.363789467592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45983.363789467592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45983.363789467592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45983.363789467592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45983.363789467592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45983.363789467592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45983.363789467592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45983.363789467592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45983.363789467592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45983.363789467592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45983.363789467592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45983.363789467592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45983.363789467592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45983.363789467592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45983.363789467592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45983.363789467592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45983.363789467592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45983.363789467592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45983.363789467592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45983.363789467592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45983.363789467592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45983.363789467592</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279.88307187499595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35171</v>
      </c>
      <c r="E3" s="94" t="s">
        <v>39021</v>
      </c>
      <c r="F3" s="95">
        <v>45983.262025462966</v>
      </c>
      <c r="G3" s="96">
        <f t="shared" ref="G3:G16" ca="1" si="0">IFERROR(NOW()-F3,"")</f>
        <v>0.1017640046266024</v>
      </c>
      <c r="H3" s="95">
        <v>45983.300081018519</v>
      </c>
      <c r="I3" s="113" t="str">
        <f>IFERROR(VLOOKUP(D3,DB!A:F,6,0),"")</f>
        <v>Generator-SG</v>
      </c>
      <c r="J3" s="113" t="str">
        <f>IFERROR(VLOOKUP(D3,DB!A:G,7,0),"")</f>
        <v>Dead</v>
      </c>
      <c r="K3" s="97" t="s">
        <v>39110</v>
      </c>
      <c r="L3" s="91" t="str">
        <f>IFERROR(VLOOKUP(D3,DB!A:I,9,0),"")</f>
        <v>Latis</v>
      </c>
    </row>
    <row r="4" spans="1:16" ht="15" customHeight="1">
      <c r="A4" s="113" t="s">
        <v>39111</v>
      </c>
      <c r="B4" s="113" t="str">
        <f>IFERROR(VLOOKUP(D4,DB!A:K,11,0),"")</f>
        <v>R4</v>
      </c>
      <c r="C4" s="93">
        <v>1</v>
      </c>
      <c r="D4" s="91" t="s">
        <v>29370</v>
      </c>
      <c r="E4" s="94" t="s">
        <v>39100</v>
      </c>
      <c r="F4" s="95"/>
      <c r="G4" s="96">
        <f t="shared" ca="1" si="0"/>
        <v>45983.363789467592</v>
      </c>
      <c r="H4" s="95">
        <v>45983.324664351851</v>
      </c>
      <c r="I4" s="113" t="str">
        <f>IFERROR(VLOOKUP(D4,DB!A:F,6,0),"")</f>
        <v>SCECO</v>
      </c>
      <c r="J4" s="113" t="str">
        <f>IFERROR(VLOOKUP(D4,DB!A:G,7,0),"")</f>
        <v>Good</v>
      </c>
      <c r="K4" s="97" t="s">
        <v>39112</v>
      </c>
      <c r="L4" s="91" t="str">
        <f>IFERROR(VLOOKUP(D4,DB!A:I,9,0),"")</f>
        <v>Latis</v>
      </c>
    </row>
    <row r="5" spans="1:16" ht="15" customHeight="1">
      <c r="A5" s="113"/>
      <c r="B5" s="113" t="str">
        <f>IFERROR(VLOOKUP(D5,DB!A:K,11,0),"")</f>
        <v/>
      </c>
      <c r="C5" s="93"/>
      <c r="D5" s="91"/>
      <c r="E5" s="94"/>
      <c r="F5" s="95"/>
      <c r="G5" s="96">
        <f t="shared" ca="1" si="0"/>
        <v>45983.363789467592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45983.363789467592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45983.363789467592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45983.363789467592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45983.363789467592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45983.363789467592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45983.363789467592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45983.363789467592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45983.363789467592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45983.363789467592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45983.363789467592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45983.363789467592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ref="G17:G80" ca="1" si="1">IFERROR(NOW()-F17,"")</f>
        <v>45983.363789467592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45983.363789467592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45983.363789467592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45983.363789467592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45983.363789467592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45983.363789467592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45983.363789467592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45983.363789467592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45983.363789467592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45983.363789467592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45983.363789467592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45983.363789467592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45983.363789467592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45983.363789467592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45983.363789467592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45983.363789467592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45983.363789467592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45983.363789467592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45983.363789467592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45983.363789467592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45983.363789467592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45983.363789467592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45983.363789467592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45983.363789467592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45983.363789467592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45983.363789467592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45983.363789467592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45983.363789467592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45983.363789467592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45983.363789467592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45983.363789467592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45983.363789467592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45983.363789467592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45983.363789467592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45983.363789467592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45983.363789467592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45983.363789467592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45983.363789467592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45983.363789467592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45983.363789467592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45983.363789467592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45983.363789467592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45983.363789467592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45983.363789467592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45983.363789467592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45983.363789467592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45983.363789467592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45983.363789467592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45983.363789467592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45983.363789467592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45983.363789467592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45983.363789467592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45983.363789467592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45983.363789467592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45983.363789467592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45983.363789467592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45983.363789467592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45983.363789467592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45983.363789467592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45983.363789467592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45983.363789467592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45983.363789467592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45983.363789467592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45983.363789467592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ref="G81:G144" ca="1" si="2">IFERROR(NOW()-F81,"")</f>
        <v>45983.363789467592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45983.363789467592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45983.363789467592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45983.363789467592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45983.363789467592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45983.363789467592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45983.363789467592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45983.363789467592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45983.363789467592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45983.363789467592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45983.363789467592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45983.363789467592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45983.363789467592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45983.363789467592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45983.363789467592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45983.363789467592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45983.363789467592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45983.363789467592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45983.363789467592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45983.363789467592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45983.363789467592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45983.363789467592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45983.363789467592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45983.363789467592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45983.363789467592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45983.363789467592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45983.363789467592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45983.363789467592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45983.363789467592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45983.363789467592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45983.363789467592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45983.363789467592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45983.363789467592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45983.363789467592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45983.363789467592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45983.363789467592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45983.363789467592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45983.363789467592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45983.363789467592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45983.363789467592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45983.363789467592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45983.363789467592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45983.363789467592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45983.363789467592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45983.363789467592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45983.363789467592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45983.363789467592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45983.363789467592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45983.363789467592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45983.363789467592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45983.363789467592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45983.363789467592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45983.363789467592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45983.363789467592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45983.363789467592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45983.363789467592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45983.363789467592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45983.363789467592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45983.363789467592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45983.363789467592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45983.363789467592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45983.363789467592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45983.363789467592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45983.363789467592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ref="G145:G208" ca="1" si="3">IFERROR(NOW()-F145,"")</f>
        <v>45983.363789467592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45983.363789467592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45983.363789467592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45983.363789467592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45983.363789467592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45983.363789467592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45983.363789467592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45983.363789467592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45983.363789467592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45983.363789467592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45983.363789467592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45983.363789467592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45983.363789467592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45983.363789467592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45983.363789467592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45983.363789467592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45983.363789467592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45983.363789467592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45983.363789467592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45983.363789467592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45983.363789467592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45983.363789467592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45983.363789467592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45983.363789467592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45983.363789467592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45983.363789467592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45983.363789467592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45983.363789467592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45983.363789467592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45983.363789467592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45983.363789467592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45983.363789467592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45983.363789467592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45983.363789467592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45983.363789467592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45983.363789467592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45983.363789467592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45983.363789467592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45983.363789467592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45983.363789467592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45983.363789467592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45983.363789467592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45983.363789467592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45983.363789467592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45983.363789467592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45983.363789467592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45983.363789467592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45983.363789467592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45983.363789467592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45983.363789467592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45983.363789467592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45983.363789467592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45983.363789467592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45983.363789467592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45983.363789467592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45983.363789467592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45983.363789467592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45983.363789467592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45983.363789467592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45983.363789467592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45983.363789467592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45983.363789467592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45983.363789467592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45983.363789467592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ref="G209:G272" ca="1" si="4">IFERROR(NOW()-F209,"")</f>
        <v>45983.363789467592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45983.363789467592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45983.363789467592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45983.363789467592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45983.363789467592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45983.363789467592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45983.363789467592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45983.363789467592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45983.363789467592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45983.363789467592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45983.363789467592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45983.363789467592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45983.363789467592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45983.363789467592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45983.363789467592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45983.363789467592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45983.363789467592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45983.363789467592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45983.363789467592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45983.363789467592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45983.363789467592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45983.363789467592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45983.363789467592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45983.363789467592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45983.363789467592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45983.363789467592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45983.363789467592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45983.363789467592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45983.363789467592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45983.363789467592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45983.363789467592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45983.363789467592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45983.363789467592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45983.363789467592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45983.363789467592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45983.363789467592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45983.363789467592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45983.363789467592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45983.363789467592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45983.363789467592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45983.363789467592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45983.363789467592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45983.363789467592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45983.363789467592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45983.363789467592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45983.363789467592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45983.363789467592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45983.363789467592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45983.363789467592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45983.363789467592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45983.363789467592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45983.363789467592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45983.363789467592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45983.363789467592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45983.363789467592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45983.363789467592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45983.363789467592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45983.363789467592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45983.363789467592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45983.363789467592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45983.363789467592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45983.363789467592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45983.363789467592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45983.363789467592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ref="G273:G336" ca="1" si="5">IFERROR(NOW()-F273,"")</f>
        <v>45983.363789467592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45983.363789467592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45983.363789467592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45983.363789467592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45983.363789467592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45983.363789467592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45983.363789467592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45983.363789467592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45983.363789467592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45983.363789467592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45983.363789467592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45983.363789467592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45983.363789467592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45983.363789467592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45983.363789467592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45983.363789467592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45983.363789467592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45983.363789467592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45983.363789467592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45983.363789467592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45983.363789467592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45983.363789467592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45983.363789467592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45983.363789467592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45983.363789467592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45983.363789467592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45983.363789467592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45983.363789467592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45983.363789467592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45983.363789467592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45983.363789467592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45983.363789467592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45983.363789467592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45983.363789467592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45983.363789467592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45983.363789467592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45983.363789467592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45983.363789467592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45983.363789467592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45983.363789467592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45983.363789467592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45983.363789467592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45983.363789467592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45983.363789467592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45983.363789467592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45983.363789467592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45983.363789467592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45983.363789467592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45983.363789467592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45983.363789467592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45983.363789467592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45983.363789467592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45983.363789467592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45983.363789467592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45983.363789467592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45983.363789467592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45983.363789467592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45983.363789467592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45983.363789467592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45983.363789467592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45983.363789467592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45983.363789467592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45983.363789467592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45983.363789467592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ref="G337:G400" ca="1" si="6">IFERROR(NOW()-F337,"")</f>
        <v>45983.363789467592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45983.363789467592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45983.363789467592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45983.363789467592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45983.363789467592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45983.363789467592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45983.363789467592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45983.363789467592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45983.363789467592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45983.363789467592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45983.363789467592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45983.363789467592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45983.363789467592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45983.363789467592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45983.363789467592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45983.363789467592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45983.363789467592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45983.363789467592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45983.363789467592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45983.363789467592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45983.363789467592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45983.363789467592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45983.363789467592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45983.363789467592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45983.363789467592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45983.363789467592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45983.363789467592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45983.363789467592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45983.363789467592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45983.363789467592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45983.363789467592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45983.363789467592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45983.363789467592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45983.363789467592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45983.363789467592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45983.363789467592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45983.363789467592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45983.363789467592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45983.363789467592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45983.363789467592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45983.363789467592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45983.363789467592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45983.363789467592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45983.363789467592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45983.363789467592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45983.363789467592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45983.363789467592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45983.363789467592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45983.363789467592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45983.363789467592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45983.363789467592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45983.363789467592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45983.363789467592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45983.363789467592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45983.363789467592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45983.363789467592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45983.363789467592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45983.363789467592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45983.363789467592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45983.363789467592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45983.363789467592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45983.363789467592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45983.363789467592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45983.363789467592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ref="G401:G446" ca="1" si="7">IFERROR(NOW()-F401,"")</f>
        <v>45983.363789467592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45983.363789467592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45983.363789467592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45983.363789467592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45983.363789467592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45983.363789467592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45983.363789467592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45983.363789467592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45983.363789467592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45983.363789467592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45983.363789467592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45983.363789467592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45983.363789467592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45983.363789467592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45983.363789467592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45983.363789467592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45983.363789467592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45983.363789467592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45983.363789467592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45983.363789467592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45983.363789467592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45983.363789467592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45983.363789467592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45983.363789467592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45983.363789467592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45983.363789467592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45983.363789467592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45983.363789467592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45983.363789467592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45983.363789467592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45983.363789467592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45983.363789467592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45983.363789467592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45983.363789467592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45983.363789467592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45983.363789467592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45983.363789467592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45983.363789467592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45983.363789467592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45983.363789467592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45983.363789467592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45983.363789467592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45983.363789467592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45983.363789467592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45983.363789467592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45983.363789467592</v>
      </c>
      <c r="H446" s="95"/>
      <c r="I446" s="113" t="str">
        <f>IFERROR(VLOOKUP(D446,DB!A:F,6,0),"")</f>
        <v/>
      </c>
      <c r="J446" s="113" t="str">
        <f>IFERROR(VLOOKUP(D446,DB!A:G,7,0),"")</f>
        <v/>
      </c>
      <c r="K446" s="97"/>
      <c r="L446" s="91" t="str">
        <f>IFERROR(VLOOKUP(D446,DB!A:I,9,0),"")</f>
        <v/>
      </c>
    </row>
  </sheetData>
  <dataValidations count="2">
    <dataValidation allowBlank="1" showInputMessage="1" showErrorMessage="1" sqref="E1" xr:uid="{A4F81451-56CC-4543-9497-104C4E44EE4B}"/>
    <dataValidation type="list" allowBlank="1" showInputMessage="1" showErrorMessage="1" sqref="E2:E4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2"/>
  <sheetViews>
    <sheetView tabSelected="1" workbookViewId="0">
      <selection activeCell="A16" sqref="A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91.53172928240383</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57.174912152775505</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34.702678356479737</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5.848986226854322</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1.9904908564785728</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32664</v>
      </c>
      <c r="E7" s="109" t="s">
        <v>39100</v>
      </c>
      <c r="F7" s="128">
        <v>45982.768553240741</v>
      </c>
      <c r="G7" s="111">
        <f ca="1">IFERROR(NOW()-F7,"")</f>
        <v>0.59523622685082955</v>
      </c>
      <c r="H7" s="128">
        <v>45982.753275462965</v>
      </c>
      <c r="I7" s="109" t="str">
        <f>IFERROR(VLOOKUP(D7,DB!A:F,6,0),"")</f>
        <v>SCECO</v>
      </c>
      <c r="J7" s="109" t="str">
        <f>IFERROR(VLOOKUP(D7,DB!A:G,7,0),"")</f>
        <v>Good</v>
      </c>
      <c r="K7" s="109" t="s">
        <v>39124</v>
      </c>
      <c r="L7" s="109" t="str">
        <f>IFERROR(VLOOKUP(D7,DB!A:I,9,0),"")</f>
        <v>Latis</v>
      </c>
    </row>
    <row r="8" spans="1:13">
      <c r="A8" s="109" t="s">
        <v>39125</v>
      </c>
      <c r="B8" s="109" t="str">
        <f>IFERROR(VLOOKUP(D8,DB!A:K,11,0),"")</f>
        <v>R5</v>
      </c>
      <c r="C8" s="109">
        <v>1</v>
      </c>
      <c r="D8" s="109" t="s">
        <v>32330</v>
      </c>
      <c r="E8" s="109" t="s">
        <v>39021</v>
      </c>
      <c r="F8" s="109" t="s">
        <v>39126</v>
      </c>
      <c r="G8" s="111" t="str">
        <f ca="1">IFERROR(NOW()-F8,"")</f>
        <v/>
      </c>
      <c r="H8" s="128">
        <v>45983.318981481483</v>
      </c>
      <c r="I8" s="109" t="str">
        <f>IFERROR(VLOOKUP(D8,DB!A:F,6,0),"")</f>
        <v>SCECO</v>
      </c>
      <c r="J8" s="109" t="str">
        <f>IFERROR(VLOOKUP(D8,DB!A:G,7,0),"")</f>
        <v>Dead</v>
      </c>
      <c r="K8" s="109" t="s">
        <v>39127</v>
      </c>
      <c r="L8" s="109" t="str">
        <f>IFERROR(VLOOKUP(D8,DB!A:I,9,0),"")</f>
        <v>Latis</v>
      </c>
    </row>
    <row r="9" spans="1:13">
      <c r="A9" s="109" t="s">
        <v>39128</v>
      </c>
      <c r="B9" s="109" t="str">
        <f>IFERROR(VLOOKUP(D9,DB!A:K,11,0),"")</f>
        <v>R5</v>
      </c>
      <c r="C9" s="109">
        <v>1</v>
      </c>
      <c r="D9" s="109" t="s">
        <v>31132</v>
      </c>
      <c r="E9" s="109" t="s">
        <v>39021</v>
      </c>
      <c r="F9" s="128">
        <v>45983.361550925925</v>
      </c>
      <c r="G9" s="111">
        <f ca="1">IFERROR(NOW()-F9,"")</f>
        <v>2.2385416668839753E-3</v>
      </c>
      <c r="H9" s="128">
        <v>45983.352013888885</v>
      </c>
      <c r="I9" s="109" t="str">
        <f>IFERROR(VLOOKUP(D9,DB!A:F,6,0),"")</f>
        <v>SCECO</v>
      </c>
      <c r="J9" s="109" t="str">
        <f>IFERROR(VLOOKUP(D9,DB!A:G,7,0),"")</f>
        <v>Dead</v>
      </c>
      <c r="K9" s="109" t="s">
        <v>39127</v>
      </c>
      <c r="L9" s="109" t="str">
        <f>IFERROR(VLOOKUP(D9,DB!A:I,9,0),"")</f>
        <v>Latis</v>
      </c>
    </row>
    <row r="10" spans="1:13">
      <c r="A10" s="109"/>
      <c r="B10" s="109" t="str">
        <f>IFERROR(VLOOKUP(D10,DB!A:K,11,0),"")</f>
        <v/>
      </c>
      <c r="C10" s="109"/>
      <c r="D10"/>
      <c r="E10" s="109"/>
      <c r="F10" s="109"/>
      <c r="G10" s="111">
        <f ca="1">IFERROR(NOW()-F10,"")</f>
        <v>45983.363789467592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45983.363789467592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45983.363789467592</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45983.363789467592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45983.363789467592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45983.363789467592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45983.363789467592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45983.363789467592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45983.363789467592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45983.363789467592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45983.363789467592</v>
      </c>
      <c r="H20" s="109"/>
      <c r="I20" s="109" t="str">
        <f>IFERROR(VLOOKUP(D20,DB!A:F,6,0),"")</f>
        <v/>
      </c>
      <c r="J20" s="109" t="str">
        <f>IFERROR(VLOOKUP(D20,DB!A:G,7,0),"")</f>
        <v/>
      </c>
      <c r="K20" s="109"/>
      <c r="L20" s="109" t="str">
        <f>IFERROR(VLOOKUP(D20,DB!A:I,9,0),"")</f>
        <v/>
      </c>
    </row>
    <row r="21" spans="1:12">
      <c r="A21" s="109"/>
      <c r="B21" s="109" t="str">
        <f>IFERROR(VLOOKUP(D21,DB!A:K,11,0),"")</f>
        <v/>
      </c>
      <c r="C21" s="109"/>
      <c r="D21"/>
      <c r="E21" s="109"/>
      <c r="F21" s="109"/>
      <c r="G21" s="111">
        <f ca="1">IFERROR(NOW()-F21,"")</f>
        <v>45983.363789467592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45983.363789467592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45983.363789467592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45983.363789467592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45983.363789467592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45983.363789467592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45983.363789467592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45983.363789467592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45983.363789467592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45983.363789467592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45983.363789467592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45983.363789467592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45983.363789467592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45983.363789467592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45983.363789467592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45983.363789467592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45983.363789467592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45983.363789467592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45983.363789467592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45983.363789467592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45983.363789467592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45983.363789467592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45983.363789467592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45983.363789467592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45983.363789467592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45983.363789467592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45983.363789467592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45983.363789467592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45983.363789467592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45983.363789467592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45983.363789467592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45983.363789467592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45983.363789467592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45983.363789467592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45983.363789467592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45983.363789467592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45983.363789467592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45983.363789467592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45983.363789467592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45983.363789467592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45983.363789467592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45983.363789467592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45983.363789467592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45983.363789467592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45983.363789467592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45983.363789467592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45983.363789467592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45983.363789467592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45983.363789467592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45983.363789467592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45983.363789467592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45983.363789467592</v>
      </c>
      <c r="H72" s="109"/>
      <c r="I72" s="109" t="str">
        <f>IFERROR(VLOOKUP(D72,DB!A:F,6,0),"")</f>
        <v/>
      </c>
      <c r="J72" s="109" t="str">
        <f>IFERROR(VLOOKUP(D72,DB!A:G,7,0),"")</f>
        <v/>
      </c>
      <c r="K72" s="109"/>
      <c r="L72" s="109" t="str">
        <f>IFERROR(VLOOKUP(D72,DB!A:I,9,0),"")</f>
        <v/>
      </c>
    </row>
    <row r="73" spans="1:12">
      <c r="A73" s="131"/>
      <c r="B73" s="131" t="str">
        <f>IFERROR(VLOOKUP(D73,DB!A:K,11,0),"")</f>
        <v/>
      </c>
      <c r="C73" s="131"/>
      <c r="D73" s="131"/>
      <c r="E73" s="131"/>
      <c r="F73" s="132"/>
      <c r="G73" s="111">
        <f ca="1">IFERROR(NOW()-F73,"")</f>
        <v>45983.363789467592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45983.363789467592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45983.363789467592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45983.363789467592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45983.363789467592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45983.363789467592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45983.363789467592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45983.363789467592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45983.363789467592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45983.363789467592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45983.363789467592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45983.363789467592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45983.363789467592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45983.363789467592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45983.363789467592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45983.363789467592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45983.363789467592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45983.363789467592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45983.363789467592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45983.363789467592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45983.363789467592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45983.363789467592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45983.363789467592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45983.363789467592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45983.363789467592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45983.363789467592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45983.363789467592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45983.363789467592</v>
      </c>
      <c r="H100" s="132"/>
      <c r="I100" s="131" t="str">
        <f>IFERROR(VLOOKUP(D100,DB!A:F,6,0),"")</f>
        <v/>
      </c>
      <c r="J100" s="131" t="str">
        <f>IFERROR(VLOOKUP(D100,DB!A:G,7,0),"")</f>
        <v/>
      </c>
      <c r="K100" s="131"/>
      <c r="L100" s="131" t="str">
        <f>IFERROR(VLOOKUP(D100,DB!A:I,9,0),"")</f>
        <v/>
      </c>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sheetData>
  <dataValidations count="2">
    <dataValidation allowBlank="1" showInputMessage="1" showErrorMessage="1" sqref="E1" xr:uid="{920C6338-E771-4DAE-8C89-92A9093EA4DE}"/>
    <dataValidation type="list" allowBlank="1" showInputMessage="1" showErrorMessage="1" sqref="E2:E1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1</v>
      </c>
      <c r="D2" s="119" t="s">
        <v>34850</v>
      </c>
      <c r="E2" s="109" t="s">
        <v>39021</v>
      </c>
      <c r="F2" s="121">
        <v>45983.312881944446</v>
      </c>
      <c r="G2" s="104">
        <f t="shared" ref="G2:G21" ca="1" si="0">IFERROR(NOW()-F2,"-")</f>
        <v>5.0907523145724554E-2</v>
      </c>
      <c r="H2" s="121">
        <v>45983.312824074077</v>
      </c>
      <c r="I2" s="119" t="str">
        <f>IFERROR(VLOOKUP(D2,DB!A:F,6,0),"")</f>
        <v>SCECO</v>
      </c>
      <c r="J2" s="119" t="str">
        <f>IFERROR(VLOOKUP(D2,DB!A:G,7,0),"")</f>
        <v>In progress</v>
      </c>
      <c r="K2" s="122" t="s">
        <v>39130</v>
      </c>
      <c r="L2" s="123" t="str">
        <f>IFERROR(VLOOKUP(D2,DB!A:I,9,0),"")</f>
        <v>Latis</v>
      </c>
    </row>
    <row r="3" spans="1:16382" ht="31.5" customHeight="1">
      <c r="A3" s="118"/>
      <c r="B3" s="119" t="str">
        <f>IFERROR(VLOOKUP(D3,DB!A:K,11,0),"")</f>
        <v/>
      </c>
      <c r="C3" s="120"/>
      <c r="D3" s="119"/>
      <c r="E3" s="109"/>
      <c r="F3" s="121"/>
      <c r="G3" s="104">
        <f t="shared" ca="1" si="0"/>
        <v>45983.363789467592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45983.363789467592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45983.363789467592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45983.363789467592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45983.363789467592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45983.363789467592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45983.363789467592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45983.363789467592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45983.363789467592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45983.363789467592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45983.363789467592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45983.363789467592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45983.363789467592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45983.363789467592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45983.363789467592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45983.363789467592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45983.363789467592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45983.363789467592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45983.363789467592</v>
      </c>
      <c r="H21" s="121"/>
      <c r="I21" s="119" t="str">
        <f>IFERROR(VLOOKUP(D21,DB!A:F,6,0),"")</f>
        <v/>
      </c>
      <c r="J21" s="119" t="str">
        <f>IFERROR(VLOOKUP(D21,DB!A:G,7,0),"")</f>
        <v/>
      </c>
      <c r="K21" s="122"/>
      <c r="L21" s="123"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2025-11-22T05:44:10Z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