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694" documentId="120_S{2AC9BD13-BADA-5192-A53E-5A8FF88502F6}" xr6:coauthVersionLast="47" xr6:coauthVersionMax="47" xr10:uidLastSave="{A0449736-A8C2-4953-8748-C6E539529C96}"/>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2" l="1"/>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3" i="4"/>
  <c r="G3" i="4"/>
  <c r="I3" i="4"/>
  <c r="J3" i="4"/>
  <c r="L3" i="4"/>
  <c r="B4" i="4"/>
  <c r="G4" i="4"/>
  <c r="I4" i="4"/>
  <c r="J4" i="4"/>
  <c r="L4" i="4"/>
  <c r="B5" i="4"/>
  <c r="G5" i="4"/>
  <c r="I5" i="4"/>
  <c r="J5" i="4"/>
  <c r="L5" i="4"/>
  <c r="B6" i="4"/>
  <c r="G6" i="4"/>
  <c r="I6" i="4"/>
  <c r="J6" i="4"/>
  <c r="L6" i="4"/>
  <c r="B4" i="2"/>
  <c r="G4" i="2"/>
  <c r="I4" i="2"/>
  <c r="J4" i="2"/>
  <c r="L4" i="2"/>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<sst xmlns="http://schemas.openxmlformats.org/spreadsheetml/2006/main" count="180304" uniqueCount="39136">
  <si>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</si>
  <si>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</si>
  <si>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</si>
  <si>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</si>
  <si>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</si>
  <si>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</si>
  <si>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</si>
  <si>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</si>
  <si>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</si>
  <si>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</si>
  <si>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</si>
  <si>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</si>
  <si>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</si>
  <si>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</si>
  <si>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</si>
  <si>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</si>
  <si>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</si>
  <si>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</si>
  <si>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</si>
  <si>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</si>
  <si>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</si>
  <si>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</si>
  <si>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</si>
  <si>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</si>
  <si>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</si>
  <si>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</si>
  <si>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</si>
  <si>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</si>
  <si>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</si>
  <si>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</si>
  <si>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</si>
  <si>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</si>
  <si>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</si>
  <si>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</si>
  <si>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</si>
  <si>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</si>
  <si>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</si>
  <si>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</si>
  <si>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</si>
  <si>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</si>
  <si>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</si>
  <si>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</si>
  <si>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</si>
  <si>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</si>
  <si>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</si>
  <si>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</si>
  <si>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</si>
  <si>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</si>
  <si>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</si>
  <si>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</si>
  <si>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</si>
  <si>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</si>
  <si>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</si>
  <si>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</si>
  <si>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</si>
  <si>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</si>
  <si>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</si>
  <si>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</si>
  <si>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</si>
  <si>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</si>
  <si>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</si>
  <si>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</si>
  <si>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</si>
  <si>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</si>
  <si>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</si>
  <si>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</si>
  <si>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</si>
  <si>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</si>
  <si>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</si>
  <si>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</si>
  <si>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</si>
  <si>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</si>
  <si>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</si>
  <si>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</si>
  <si>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</si>
  <si>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</si>
  <si>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</si>
  <si>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</si>
  <si>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</si>
  <si>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</si>
  <si>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</si>
  <si>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</si>
  <si>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</si>
  <si>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</si>
  <si>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</si>
  <si>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</si>
  <si>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</si>
  <si>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</si>
  <si>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</si>
  <si>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</si>
  <si>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</si>
  <si>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</si>
  <si>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</si>
  <si>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</si>
  <si>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</si>
  <si>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</si>
  <si>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</si>
  <si>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</si>
  <si>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</si>
  <si>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</si>
  <si>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</si>
  <si>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</si>
  <si>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</si>
  <si>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</si>
  <si>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</si>
  <si>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</si>
  <si>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</si>
  <si>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</si>
  <si>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</si>
  <si>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</si>
  <si>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</si>
  <si>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</si>
  <si>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</si>
  <si>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</si>
  <si>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</si>
  <si>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</si>
  <si>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</si>
  <si>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</si>
  <si>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</si>
  <si>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</si>
  <si>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</si>
  <si>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</si>
  <si>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</si>
  <si>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</si>
  <si>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</si>
  <si>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</si>
  <si>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</si>
  <si>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</si>
  <si>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</si>
  <si>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</si>
  <si>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</si>
  <si>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</si>
  <si>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</si>
  <si>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</si>
  <si>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</si>
  <si>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</si>
  <si>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</si>
  <si>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</si>
  <si>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</si>
  <si>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</si>
  <si>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</si>
  <si>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</si>
  <si>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</si>
  <si>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</si>
  <si>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</si>
  <si>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</si>
  <si>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</si>
  <si>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</si>
  <si>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</si>
  <si>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</si>
  <si>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</si>
  <si>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</si>
  <si>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</si>
  <si>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</si>
  <si>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</si>
  <si>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</si>
  <si>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</si>
  <si>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</si>
  <si>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</si>
  <si>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</si>
  <si>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</si>
  <si>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</si>
  <si>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</si>
  <si>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</si>
  <si>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</si>
  <si>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</si>
  <si>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</si>
  <si>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</si>
  <si>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</si>
  <si>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</si>
  <si>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</si>
  <si>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</si>
  <si>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</si>
  <si>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</si>
  <si>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</si>
  <si>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</si>
  <si>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</si>
  <si>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</si>
  <si>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</si>
  <si>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</si>
  <si>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</si>
  <si>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</si>
  <si>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</si>
  <si>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</si>
  <si>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</si>
  <si>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</si>
  <si>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</si>
  <si>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</si>
  <si>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</si>
  <si>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</si>
  <si>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</si>
  <si>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</si>
  <si>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</si>
  <si>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</si>
  <si>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</si>
  <si>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</si>
  <si>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</si>
  <si>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</si>
  <si>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</si>
  <si>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</si>
  <si>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</si>
  <si>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</si>
  <si>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</si>
  <si>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</si>
  <si>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</si>
  <si>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</si>
  <si>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</si>
  <si>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</si>
  <si>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</si>
  <si>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</si>
  <si>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</si>
  <si>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</si>
  <si>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</si>
  <si>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</si>
  <si>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</si>
  <si>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</si>
  <si>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</si>
  <si>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</si>
  <si>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</si>
  <si>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</si>
  <si>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</si>
  <si>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</si>
  <si>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</si>
  <si>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</si>
  <si>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</si>
  <si>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</si>
  <si>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</si>
  <si>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</si>
  <si>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</si>
  <si>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</si>
  <si>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</si>
  <si>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</si>
  <si>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</si>
  <si>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</si>
  <si>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</si>
  <si>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</si>
  <si>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</si>
  <si>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</si>
  <si>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</si>
  <si>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</si>
  <si>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</si>
  <si>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</si>
  <si>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</si>
  <si>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</si>
  <si>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</si>
  <si>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</si>
  <si>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</si>
  <si>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</si>
  <si>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</si>
  <si>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</si>
  <si>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</si>
  <si>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</si>
  <si>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</si>
  <si>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</si>
  <si>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</si>
  <si>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</si>
  <si>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</si>
  <si>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</si>
  <si>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</si>
  <si>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</si>
  <si>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</si>
  <si>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</si>
  <si>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</si>
  <si>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</si>
  <si>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</si>
  <si>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</si>
  <si>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</si>
  <si>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</si>
  <si>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</si>
  <si>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</si>
  <si>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</si>
  <si>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</si>
  <si>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</si>
  <si>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</si>
  <si>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</si>
  <si>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</si>
  <si>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</si>
  <si>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</si>
  <si>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</si>
  <si>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</si>
  <si>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</si>
  <si>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</si>
  <si>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</si>
  <si>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</si>
  <si>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</si>
  <si>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</si>
  <si>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</si>
  <si>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</si>
  <si>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</si>
  <si>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</si>
  <si>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</si>
  <si>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</si>
  <si>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</si>
  <si>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</si>
  <si>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</si>
  <si>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</si>
  <si>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</si>
  <si>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</si>
  <si>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</si>
  <si>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</si>
  <si>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</si>
  <si>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</si>
  <si>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</si>
  <si>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</si>
  <si>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</si>
  <si>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</si>
  <si>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</si>
  <si>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</si>
  <si>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</si>
  <si>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</si>
  <si>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</si>
  <si>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</si>
  <si>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</si>
  <si>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</si>
  <si>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</si>
  <si>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</si>
  <si>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</si>
  <si>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</si>
  <si>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</si>
  <si>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</si>
  <si>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</si>
  <si>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</si>
  <si>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</si>
  <si>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</si>
  <si>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</si>
  <si>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</si>
  <si>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</si>
  <si>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</si>
  <si>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</si>
  <si>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</si>
  <si>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</si>
  <si>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</si>
  <si>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</si>
  <si>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</si>
  <si>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</si>
  <si>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</si>
  <si>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</si>
  <si>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</si>
  <si>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</si>
  <si>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</si>
  <si>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</si>
  <si>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</si>
  <si>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</si>
  <si>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</si>
  <si>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</si>
  <si>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</si>
  <si>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</si>
  <si>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</si>
  <si>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</si>
  <si>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</si>
  <si>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</si>
  <si>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</si>
  <si>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</si>
  <si>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</si>
  <si>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</si>
  <si>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</si>
  <si>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</si>
  <si>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</si>
  <si>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</si>
  <si>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</si>
  <si>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</si>
  <si>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</si>
  <si>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</si>
  <si>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</si>
  <si>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</si>
  <si>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</si>
  <si>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</si>
  <si>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</si>
  <si>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</si>
  <si>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</si>
  <si>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</si>
  <si>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</si>
  <si>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</si>
  <si>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</si>
  <si>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</si>
  <si>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</si>
  <si>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</si>
  <si>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</si>
  <si>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</si>
  <si>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</si>
  <si>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</si>
  <si>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</si>
  <si>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</si>
  <si>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</si>
  <si>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</si>
  <si>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</si>
  <si>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</si>
  <si>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</si>
  <si>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</si>
  <si>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</si>
  <si>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</si>
  <si>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</si>
  <si>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</si>
  <si>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</si>
  <si>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</si>
  <si>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</si>
  <si>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</si>
  <si>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</si>
  <si>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</si>
  <si>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</si>
  <si>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</si>
  <si>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</si>
  <si>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</si>
  <si>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</si>
  <si>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</si>
  <si>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</si>
  <si>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</si>
  <si>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</si>
  <si>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</si>
  <si>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</si>
  <si>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</si>
  <si>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</si>
  <si>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</si>
  <si>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</si>
  <si>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</si>
  <si>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</si>
  <si>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</si>
  <si>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</si>
  <si>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</si>
  <si>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</si>
  <si>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</si>
  <si>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</si>
  <si>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</si>
  <si>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</si>
  <si>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</si>
  <si>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</si>
  <si>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</si>
  <si>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</si>
  <si>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</si>
  <si>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</si>
  <si>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</si>
  <si>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</si>
  <si>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</si>
  <si>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</si>
  <si>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</si>
  <si>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</si>
  <si>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</si>
  <si>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</si>
  <si>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</si>
  <si>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</si>
  <si>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</si>
  <si>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</si>
  <si>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</si>
  <si>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</si>
  <si>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</si>
  <si>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</si>
  <si>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</si>
  <si>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</si>
  <si>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</si>
  <si>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</si>
  <si>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</si>
  <si>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</si>
  <si>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</si>
  <si>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</si>
  <si>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</si>
  <si>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</si>
  <si>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</si>
  <si>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</si>
  <si>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</si>
  <si>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</si>
  <si>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</si>
  <si>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</si>
  <si>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</si>
  <si>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</si>
  <si>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</si>
  <si>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</si>
  <si>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</si>
  <si>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</si>
  <si>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</si>
  <si>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</si>
  <si>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</si>
  <si>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</si>
  <si>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</si>
  <si>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</si>
  <si>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</si>
  <si>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</si>
  <si>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</si>
  <si>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</si>
  <si>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</si>
  <si>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</si>
  <si>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</si>
  <si>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</si>
  <si>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</si>
  <si>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</si>
  <si>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</si>
  <si>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</si>
  <si>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</si>
  <si>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</si>
  <si>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</si>
  <si>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</si>
  <si>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</si>
  <si>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</si>
  <si>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</si>
  <si>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</si>
  <si>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</si>
  <si>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</si>
  <si>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</si>
  <si>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</si>
  <si>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</si>
  <si>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</si>
  <si>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</si>
  <si>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</si>
  <si>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</si>
  <si>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</si>
  <si>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</si>
  <si>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</si>
  <si>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</si>
  <si>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</si>
  <si>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</si>
  <si>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</si>
  <si>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</si>
  <si>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</si>
  <si>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</si>
  <si>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</si>
  <si>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</si>
  <si>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</si>
  <si>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</si>
  <si>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</si>
  <si>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</si>
  <si>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</si>
  <si>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</si>
  <si>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</si>
  <si>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</si>
  <si>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</si>
  <si>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</si>
  <si>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</si>
  <si>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</si>
  <si>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</si>
  <si>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</si>
  <si>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</si>
  <si>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</si>
  <si>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</si>
  <si>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</si>
  <si>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</si>
  <si>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</si>
  <si>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</si>
  <si>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</si>
  <si>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</si>
  <si>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</si>
  <si>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</si>
  <si>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</si>
  <si>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</si>
  <si>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</si>
  <si>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</si>
  <si>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</si>
  <si>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</si>
  <si>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</si>
  <si>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</si>
  <si>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</si>
  <si>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</si>
  <si>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</si>
  <si>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</si>
  <si>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</si>
  <si>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</si>
  <si>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</si>
  <si>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</si>
  <si>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</si>
  <si>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</si>
  <si>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</si>
  <si>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</si>
  <si>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</si>
  <si>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</si>
  <si>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</si>
  <si>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</si>
  <si>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</si>
  <si>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</si>
  <si>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</si>
  <si>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</si>
  <si>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</si>
  <si>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</si>
  <si>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</si>
  <si>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</si>
  <si>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</si>
  <si>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</si>
  <si>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</si>
  <si>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</si>
  <si>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</si>
  <si>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</si>
  <si>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</si>
  <si>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</si>
  <si>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</si>
  <si>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</si>
  <si>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</si>
  <si>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</si>
  <si>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</si>
  <si>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</si>
  <si>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</si>
  <si>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</si>
  <si>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</si>
  <si>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</si>
  <si>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</si>
  <si>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</si>
  <si>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</si>
  <si>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</si>
  <si>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</si>
  <si>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</si>
  <si>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</si>
  <si>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</si>
  <si>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</si>
  <si>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</si>
  <si>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</si>
  <si>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</si>
  <si>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</si>
  <si>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</si>
  <si>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</si>
  <si>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</si>
  <si>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</si>
  <si>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</si>
  <si>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</si>
  <si>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</si>
  <si>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</si>
  <si>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</si>
  <si>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</si>
  <si>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</si>
  <si>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</si>
  <si>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</si>
  <si>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</si>
  <si>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</si>
  <si>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</si>
  <si>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</si>
  <si>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</si>
  <si>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</si>
  <si>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</si>
  <si>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</si>
  <si>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</si>
  <si>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</si>
  <si>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</si>
  <si>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</si>
  <si>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</si>
  <si>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</si>
  <si>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</si>
  <si>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</si>
  <si>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</si>
  <si>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</si>
  <si>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</si>
  <si>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</si>
  <si>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</si>
  <si>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</si>
  <si>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</si>
  <si>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</si>
  <si>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</si>
  <si>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</si>
  <si>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</si>
  <si>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</si>
  <si>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</si>
  <si>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</si>
  <si>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</si>
  <si>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</si>
  <si>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</si>
  <si>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</si>
  <si>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</si>
  <si>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</si>
  <si>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</si>
  <si>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</si>
  <si>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</si>
  <si>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</si>
  <si>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</si>
  <si>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</si>
  <si>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</si>
  <si>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</si>
  <si>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</si>
  <si>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</si>
  <si>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</si>
  <si>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</si>
  <si>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</si>
  <si>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</si>
  <si>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</si>
  <si>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</si>
  <si>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</si>
  <si>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</si>
  <si>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</si>
  <si>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</si>
  <si>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</si>
  <si>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</si>
  <si>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</si>
  <si>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</si>
  <si>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</si>
  <si>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</si>
  <si>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</si>
  <si>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</si>
  <si>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</si>
  <si>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</si>
  <si>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</si>
  <si>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</si>
  <si>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</si>
  <si>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</si>
  <si>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</si>
  <si>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</si>
  <si>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</si>
  <si>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</si>
  <si>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</si>
  <si>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</si>
  <si>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</si>
  <si>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</si>
  <si>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</si>
  <si>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</si>
  <si>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</si>
  <si>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</si>
  <si>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</si>
  <si>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</si>
  <si>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</si>
  <si>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</si>
  <si>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</si>
  <si>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</si>
  <si>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</si>
  <si>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</si>
  <si>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</si>
  <si>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</si>
  <si>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</si>
  <si>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</si>
  <si>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</si>
  <si>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</si>
  <si>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</si>
  <si>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</si>
  <si>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</si>
  <si>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</si>
  <si>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</si>
  <si>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</si>
  <si>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</si>
  <si>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</si>
  <si>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</si>
  <si>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</si>
  <si>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</si>
  <si>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</si>
  <si>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</si>
  <si>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</si>
  <si>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</si>
  <si>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</si>
  <si>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</si>
  <si>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</si>
  <si>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</si>
  <si>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</si>
  <si>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</si>
  <si>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</si>
  <si>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</si>
  <si>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</si>
  <si>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</si>
  <si>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</si>
  <si>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</si>
  <si>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</si>
  <si>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</si>
  <si>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</si>
  <si>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</si>
  <si>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</si>
  <si>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</si>
  <si>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</si>
  <si>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</si>
  <si>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</si>
  <si>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</si>
  <si>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</si>
  <si>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</si>
  <si>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</si>
  <si>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</si>
  <si>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</si>
  <si>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</si>
  <si>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</si>
  <si>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</si>
  <si>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</si>
  <si>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</si>
  <si>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</si>
  <si>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</si>
  <si>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</si>
  <si>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</si>
  <si>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</si>
  <si>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</si>
  <si>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</si>
  <si>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</si>
  <si>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</si>
  <si>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</si>
  <si>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</si>
  <si>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</si>
  <si>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</si>
  <si>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</si>
  <si>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</si>
  <si>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</si>
  <si>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</si>
  <si>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</si>
  <si>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</si>
  <si>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</si>
  <si>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</si>
  <si>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</si>
  <si>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</si>
  <si>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</si>
  <si>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</si>
  <si>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</si>
  <si>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</si>
  <si>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</si>
  <si>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</si>
  <si>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</si>
  <si>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</si>
  <si>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</si>
  <si>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</si>
  <si>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</si>
  <si>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</si>
  <si>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</si>
  <si>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</si>
  <si>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</si>
  <si>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</si>
  <si>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</si>
  <si>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</si>
  <si>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</si>
  <si>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</si>
  <si>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</si>
  <si>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</si>
  <si>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</si>
  <si>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</si>
  <si>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</si>
  <si>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</si>
  <si>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</si>
  <si>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</si>
  <si>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</si>
  <si>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</si>
  <si>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</si>
  <si>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</si>
  <si>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</si>
  <si>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</si>
  <si>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</si>
  <si>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</si>
  <si>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</si>
  <si>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</si>
  <si>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</si>
  <si>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</si>
  <si>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</si>
  <si>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</si>
  <si>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</si>
  <si>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</si>
  <si>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</si>
  <si>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</si>
  <si>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</si>
  <si>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</si>
  <si>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</si>
  <si>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</si>
  <si>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</si>
  <si>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</si>
  <si>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</si>
  <si>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</si>
  <si>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</si>
  <si>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</si>
  <si>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</si>
  <si>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</si>
  <si>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</si>
  <si>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</si>
  <si>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</si>
  <si>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</si>
  <si>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</si>
  <si>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</si>
  <si>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</si>
  <si>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</si>
  <si>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</si>
  <si>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</si>
  <si>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</si>
  <si>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</si>
  <si>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</si>
  <si>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</si>
  <si>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</si>
  <si>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</si>
  <si>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</si>
  <si>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</si>
  <si>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</si>
  <si>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</si>
  <si>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</si>
  <si>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</si>
  <si>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</si>
  <si>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</si>
  <si>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</si>
  <si>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</si>
  <si>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</si>
  <si>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</si>
  <si>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</si>
  <si>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</si>
  <si>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</si>
  <si>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</si>
  <si>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</si>
  <si>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</si>
  <si>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</si>
  <si>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</si>
  <si>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</si>
  <si>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</si>
  <si>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</si>
  <si>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</si>
  <si>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</si>
  <si>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</si>
  <si>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</si>
  <si>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</si>
  <si>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</si>
  <si>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</si>
  <si>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</si>
  <si>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</si>
  <si>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</si>
  <si>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</si>
  <si>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</si>
  <si>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</si>
  <si>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</si>
  <si>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</si>
  <si>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</si>
  <si>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</si>
  <si>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</si>
  <si>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</si>
  <si>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</si>
  <si>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</si>
  <si>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</si>
  <si>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</si>
  <si>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</si>
  <si>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</si>
  <si>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</si>
  <si>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</si>
  <si>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</si>
  <si>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</si>
  <si>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</si>
  <si>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</si>
  <si>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</si>
  <si>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</si>
  <si>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</si>
  <si>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</si>
  <si>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</si>
  <si>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</si>
  <si>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</si>
  <si>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</si>
  <si>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</si>
  <si>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</si>
  <si>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</si>
  <si>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</si>
  <si>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</si>
  <si>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</si>
  <si>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</si>
  <si>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</si>
  <si>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</si>
  <si>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</si>
  <si>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</si>
  <si>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</si>
  <si>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</si>
  <si>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</si>
  <si>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</si>
  <si>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</si>
  <si>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</si>
  <si>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</si>
  <si>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</si>
  <si>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</si>
  <si>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</si>
  <si>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</si>
  <si>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</si>
  <si>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</si>
  <si>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</si>
  <si>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</si>
  <si>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</si>
  <si>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</si>
  <si>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</si>
  <si>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</si>
  <si>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</si>
  <si>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</si>
  <si>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</si>
  <si>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</si>
  <si>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</si>
  <si>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</si>
  <si>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</si>
  <si>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</si>
  <si>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</si>
  <si>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</si>
  <si>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</si>
  <si>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</si>
  <si>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</si>
  <si>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</si>
  <si>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</si>
  <si>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</si>
  <si>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</si>
  <si>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</si>
  <si>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</si>
  <si>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</si>
  <si>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</si>
  <si>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</si>
  <si>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</si>
  <si>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</si>
  <si>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</si>
  <si>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</si>
  <si>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</si>
  <si>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</si>
  <si>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</si>
  <si>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</si>
  <si>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</si>
  <si>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</si>
  <si>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</si>
  <si>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</si>
  <si>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</si>
  <si>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</si>
  <si>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</si>
  <si>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</si>
  <si>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</si>
  <si>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</si>
  <si>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</si>
  <si>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</si>
  <si>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</si>
  <si>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</si>
  <si>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</si>
  <si>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</si>
  <si>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</si>
  <si>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</si>
  <si>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</si>
  <si>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</si>
  <si>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</si>
  <si>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</si>
  <si>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</si>
  <si>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</si>
  <si>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</si>
  <si>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</si>
  <si>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</si>
  <si>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</si>
  <si>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</si>
  <si>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</si>
  <si>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</si>
  <si>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</si>
  <si>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</si>
  <si>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</si>
  <si>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</si>
  <si>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</si>
  <si>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</si>
  <si>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</si>
  <si>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</si>
  <si>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</si>
  <si>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</si>
  <si>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</si>
  <si>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</si>
  <si>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</si>
  <si>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</si>
  <si>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</si>
  <si>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</si>
  <si>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</si>
  <si>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</si>
  <si>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</si>
  <si>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</si>
  <si>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</si>
  <si>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</si>
  <si>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</si>
  <si>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</si>
  <si>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</si>
  <si>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</si>
  <si>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</si>
  <si>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</si>
  <si>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</si>
  <si>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</si>
  <si>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</si>
  <si>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</si>
  <si>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</si>
  <si>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</si>
  <si>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</si>
  <si>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</si>
  <si>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</si>
  <si>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</si>
  <si>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</si>
  <si>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</si>
  <si>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</si>
  <si>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</si>
  <si>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</si>
  <si>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</si>
  <si>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</si>
  <si>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</si>
  <si>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</si>
  <si>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</si>
  <si>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</si>
  <si>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</si>
  <si>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</si>
  <si>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</si>
  <si>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</si>
  <si>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</si>
  <si>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</si>
  <si>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</si>
  <si>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</si>
  <si>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</si>
  <si>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</si>
  <si>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</si>
  <si>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</si>
  <si>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</si>
  <si>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</si>
  <si>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</si>
  <si>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</si>
  <si>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</si>
  <si>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</si>
  <si>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</si>
  <si>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</si>
  <si>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</si>
  <si>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</si>
  <si>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</si>
  <si>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</si>
  <si>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</si>
  <si>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</si>
  <si>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</si>
  <si>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</si>
  <si>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</si>
  <si>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</si>
  <si>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</si>
  <si>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</si>
  <si>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</si>
  <si>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</si>
  <si>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</si>
  <si>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</si>
  <si>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</si>
  <si>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</si>
  <si>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</si>
  <si>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</si>
  <si>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</si>
  <si>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</si>
  <si>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</si>
  <si>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</si>
  <si>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</si>
  <si>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</si>
  <si>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</si>
  <si>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</si>
  <si>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</si>
  <si>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</si>
  <si>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</si>
  <si>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</si>
  <si>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</si>
  <si>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</si>
  <si>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</si>
  <si>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</si>
  <si>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</si>
  <si>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</si>
  <si>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</si>
  <si>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</si>
  <si>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</si>
  <si>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</si>
  <si>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</si>
  <si>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</si>
  <si>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</si>
  <si>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</si>
  <si>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</si>
  <si>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</si>
  <si>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</si>
  <si>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</si>
  <si>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</si>
  <si>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</si>
  <si>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</si>
  <si>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</si>
  <si>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</si>
  <si>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</si>
  <si>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</si>
  <si>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</si>
  <si>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</si>
  <si>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</si>
  <si>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</si>
  <si>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</si>
  <si>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</si>
  <si>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</si>
  <si>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</si>
  <si>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</si>
  <si>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</si>
  <si>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</si>
  <si>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</si>
  <si>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</si>
  <si>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</si>
  <si>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</si>
  <si>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</si>
  <si>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</si>
  <si>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</si>
  <si>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</si>
  <si>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</si>
  <si>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</si>
  <si>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</si>
  <si>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</si>
  <si>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</si>
  <si>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</si>
  <si>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</si>
  <si>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</si>
  <si>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</si>
  <si>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</si>
  <si>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</si>
  <si>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</si>
  <si>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</si>
  <si>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</si>
  <si>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</si>
  <si>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</si>
  <si>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</si>
  <si>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</si>
  <si>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</si>
  <si>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</si>
  <si>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</si>
  <si>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</si>
  <si>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</si>
  <si>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</si>
  <si>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</si>
  <si>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</si>
  <si>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</si>
  <si>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</si>
  <si>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</si>
  <si>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</si>
  <si>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</si>
  <si>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</si>
  <si>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</si>
  <si>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</si>
  <si>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</si>
  <si>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</si>
  <si>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</si>
  <si>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</si>
  <si>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</si>
  <si>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</si>
  <si>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</si>
  <si>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</si>
  <si>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</si>
  <si>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</si>
  <si>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</si>
  <si>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</si>
  <si>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</si>
  <si>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</si>
  <si>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</si>
  <si>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</si>
  <si>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</si>
  <si>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</si>
  <si>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</si>
  <si>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</si>
  <si>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</si>
  <si>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</si>
  <si>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</si>
  <si>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</si>
  <si>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</si>
  <si>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</si>
  <si>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</si>
  <si>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</si>
  <si>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</si>
  <si>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</si>
  <si>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</si>
  <si>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</si>
  <si>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</si>
  <si>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</si>
  <si>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</si>
  <si>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</si>
  <si>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</si>
  <si>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</si>
  <si>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</si>
  <si>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</si>
  <si>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</si>
  <si>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</si>
  <si>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</si>
  <si>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</si>
  <si>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</si>
  <si>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</si>
  <si>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</si>
  <si>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</si>
  <si>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</si>
  <si>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</si>
  <si>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</si>
  <si>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</si>
  <si>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</si>
  <si>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</si>
  <si>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</si>
  <si>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</si>
  <si>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</si>
  <si>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</si>
  <si>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</si>
  <si>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</si>
  <si>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</si>
  <si>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</si>
  <si>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</si>
  <si>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</si>
  <si>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</si>
  <si>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</si>
  <si>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</si>
  <si>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</si>
  <si>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</si>
  <si>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</si>
  <si>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</si>
  <si>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</si>
  <si>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</si>
  <si>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</si>
  <si>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</si>
  <si>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</si>
  <si>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</si>
  <si>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</si>
  <si>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</si>
  <si>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</si>
  <si>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</si>
  <si>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</si>
  <si>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</si>
  <si>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</si>
  <si>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</si>
  <si>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</si>
  <si>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</si>
  <si>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</si>
  <si>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</si>
  <si>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</si>
  <si>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</si>
  <si>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</si>
  <si>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</si>
  <si>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</si>
  <si>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</si>
  <si>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</si>
  <si>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</si>
  <si>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</si>
  <si>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</si>
  <si>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</si>
  <si>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</si>
  <si>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</si>
  <si>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</si>
  <si>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</si>
  <si>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</si>
  <si>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</si>
  <si>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</si>
  <si>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</si>
  <si>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</si>
  <si>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</si>
  <si>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</si>
  <si>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</si>
  <si>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</si>
  <si>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</si>
  <si>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</si>
  <si>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</si>
  <si>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</si>
  <si>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</si>
  <si>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</si>
  <si>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</si>
  <si>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</si>
  <si>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</si>
  <si>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</si>
  <si>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</si>
  <si>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</si>
  <si>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</si>
  <si>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</si>
  <si>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</si>
  <si>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</si>
  <si>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</si>
  <si>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</si>
  <si>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</si>
  <si>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</si>
  <si>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</si>
  <si>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</si>
  <si>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</si>
  <si>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</si>
  <si>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</si>
  <si>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</si>
  <si>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</si>
  <si>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</si>
  <si>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</si>
  <si>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</si>
  <si>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</si>
  <si>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</si>
  <si>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</si>
  <si>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</si>
  <si>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</si>
  <si>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</si>
  <si>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</si>
  <si>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</si>
  <si>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</si>
  <si>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</si>
  <si>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</si>
  <si>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</si>
  <si>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</si>
  <si>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</si>
  <si>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</si>
  <si>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</si>
  <si>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</si>
  <si>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</si>
  <si>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</si>
  <si>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</si>
  <si>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</si>
  <si>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</si>
  <si>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</si>
  <si>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</si>
  <si>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</si>
  <si>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</si>
  <si>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</si>
  <si>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</si>
  <si>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</si>
  <si>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</si>
  <si>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</si>
  <si>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</si>
  <si>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</si>
  <si>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</si>
  <si>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</si>
  <si>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</si>
  <si>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</si>
  <si>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</si>
  <si>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</si>
  <si>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</si>
  <si>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</si>
  <si>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</si>
  <si>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</si>
  <si>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</si>
  <si>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</si>
  <si>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</si>
  <si>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</si>
  <si>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</si>
  <si>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</si>
  <si>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</si>
  <si>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</si>
  <si>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</si>
  <si>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</si>
  <si>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</si>
  <si>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</si>
  <si>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</si>
  <si>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</si>
  <si>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</si>
  <si>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</si>
  <si>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</si>
  <si>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</si>
  <si>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</si>
  <si>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</si>
  <si>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</si>
  <si>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</si>
  <si>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</si>
  <si>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</si>
  <si>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</si>
  <si>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</si>
  <si>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</si>
  <si>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</si>
  <si>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</si>
  <si>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</si>
  <si>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</si>
  <si>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</si>
  <si>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</si>
  <si>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</si>
  <si>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</si>
  <si>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</si>
  <si>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</si>
  <si>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</si>
  <si>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</si>
  <si>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</si>
  <si>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</si>
  <si>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</si>
  <si>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</si>
  <si>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</si>
  <si>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</si>
  <si>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</si>
  <si>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</si>
  <si>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</si>
  <si>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</si>
  <si>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</si>
  <si>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</si>
  <si>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</si>
  <si>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</si>
  <si>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</si>
  <si>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</si>
  <si>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</si>
  <si>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</si>
  <si>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</si>
  <si>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</si>
  <si>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</si>
  <si>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</si>
  <si>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</si>
  <si>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</si>
  <si>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</si>
  <si>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</si>
  <si>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</si>
  <si>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</si>
  <si>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</si>
  <si>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</si>
  <si>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</si>
  <si>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</si>
  <si>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</si>
  <si>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</si>
  <si>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</si>
  <si>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</si>
  <si>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</si>
  <si>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</si>
  <si>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</si>
  <si>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</si>
  <si>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</si>
  <si>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</si>
  <si>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</si>
  <si>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</si>
  <si>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</si>
  <si>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</si>
  <si>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</si>
  <si>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</si>
  <si>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</si>
  <si>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</si>
  <si>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</si>
  <si>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</si>
  <si>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</si>
  <si>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</si>
  <si>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</si>
  <si>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</si>
  <si>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</si>
  <si>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</si>
  <si>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</si>
  <si>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</si>
  <si>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</si>
  <si>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</si>
  <si>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</si>
  <si>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</si>
  <si>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</si>
  <si>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</si>
  <si>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</si>
  <si>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</si>
  <si>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</si>
  <si>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</si>
  <si>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</si>
  <si>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</si>
  <si>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</si>
  <si>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</si>
  <si>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</si>
  <si>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</si>
  <si>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</si>
  <si>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</si>
  <si>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</si>
  <si>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</si>
  <si>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</si>
  <si>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</si>
  <si>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</si>
  <si>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</si>
  <si>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</si>
  <si>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</si>
  <si>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</si>
  <si>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</si>
  <si>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</si>
  <si>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</si>
  <si>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</si>
  <si>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</si>
  <si>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</si>
  <si>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</si>
  <si>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</si>
  <si>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</si>
  <si>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</si>
  <si>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</si>
  <si>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</si>
  <si>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</si>
  <si>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</si>
  <si>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</si>
  <si>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</si>
  <si>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</si>
  <si>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</si>
  <si>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</si>
  <si>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</si>
  <si>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</si>
  <si>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</si>
  <si>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</si>
  <si>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</si>
  <si>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</si>
  <si>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</si>
  <si>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</si>
  <si>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</si>
  <si>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</si>
  <si>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</si>
  <si>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</si>
  <si>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</si>
  <si>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</si>
  <si>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</si>
  <si>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</si>
  <si>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</si>
  <si>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</si>
  <si>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</si>
  <si>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</si>
  <si>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</si>
  <si>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</si>
  <si>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</si>
  <si>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</si>
  <si>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</si>
  <si>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</si>
  <si>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</si>
  <si>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</si>
  <si>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</si>
  <si>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</si>
  <si>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</si>
  <si>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</si>
  <si>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</si>
  <si>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</si>
  <si>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</si>
  <si>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</si>
  <si>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</si>
  <si>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</si>
  <si>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</si>
  <si>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</si>
  <si>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</si>
  <si>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</si>
  <si>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</si>
  <si>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</si>
  <si>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</si>
  <si>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</si>
  <si>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</si>
  <si>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</si>
  <si>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</si>
  <si>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</si>
  <si>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</si>
  <si>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</si>
  <si>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</si>
  <si>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</si>
  <si>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</si>
  <si>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</si>
  <si>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</si>
  <si>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</si>
  <si>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</si>
  <si>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</si>
  <si>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</si>
  <si>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</si>
  <si>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</si>
  <si>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</si>
  <si>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</si>
  <si>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</si>
  <si>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</si>
  <si>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</si>
  <si>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</si>
  <si>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</si>
  <si>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</si>
  <si>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</si>
  <si>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</si>
  <si>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</si>
  <si>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</si>
  <si>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</si>
  <si>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</si>
  <si>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</si>
  <si>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</si>
  <si>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</si>
  <si>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</si>
  <si>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</si>
  <si>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</si>
  <si>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</si>
  <si>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</si>
  <si>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</si>
  <si>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</si>
  <si>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</si>
  <si>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</si>
  <si>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</si>
  <si>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</si>
  <si>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</si>
  <si>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</si>
  <si>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</si>
  <si>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</si>
  <si>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</si>
  <si>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</si>
  <si>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</si>
  <si>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</si>
  <si>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</si>
  <si>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</si>
  <si>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</si>
  <si>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</si>
  <si>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</si>
  <si>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</si>
  <si>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</si>
  <si>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</si>
  <si>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</si>
  <si>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</si>
  <si>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</si>
  <si>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</si>
  <si>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</si>
  <si>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</si>
  <si>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</si>
  <si>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</si>
  <si>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</si>
  <si>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</si>
  <si>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</si>
  <si>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</si>
  <si>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</si>
  <si>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</si>
  <si>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</si>
  <si>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</si>
  <si>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</si>
  <si>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</si>
  <si>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</si>
  <si>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</si>
  <si>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</si>
  <si>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</si>
  <si>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</si>
  <si>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</si>
  <si>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</si>
  <si>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</si>
  <si>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</si>
  <si>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</si>
  <si>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</si>
  <si>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</si>
  <si>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</si>
  <si>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</si>
  <si>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</si>
  <si>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</si>
  <si>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</si>
  <si>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</si>
  <si>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</si>
  <si>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</si>
  <si>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</si>
  <si>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</si>
  <si>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</si>
  <si>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</si>
  <si>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</si>
  <si>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</si>
  <si>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</si>
  <si>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</si>
  <si>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</si>
  <si>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</si>
  <si>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</si>
  <si>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</si>
  <si>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</si>
  <si>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</si>
  <si>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</si>
  <si>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</si>
  <si>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</si>
  <si>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</si>
  <si>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</si>
  <si>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</si>
  <si>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</si>
  <si>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</si>
  <si>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</si>
  <si>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</si>
  <si>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</si>
  <si>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</si>
  <si>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</si>
  <si>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</si>
  <si>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</si>
  <si>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</si>
  <si>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</si>
  <si>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</si>
  <si>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</si>
  <si>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</si>
  <si>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</si>
  <si>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</si>
  <si>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</si>
  <si>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</si>
  <si>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</si>
  <si>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</si>
  <si>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</si>
  <si>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</si>
  <si>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</si>
  <si>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</si>
  <si>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</si>
  <si>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</si>
  <si>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</si>
  <si>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</si>
  <si>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</si>
  <si>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</si>
  <si>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</si>
  <si>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</si>
  <si>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</si>
  <si>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</si>
  <si>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</si>
  <si>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</si>
  <si>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</si>
  <si>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</si>
  <si>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</si>
  <si>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</si>
  <si>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</si>
  <si>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</si>
  <si>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</si>
  <si>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</si>
  <si>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</si>
  <si>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</si>
  <si>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</si>
  <si>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</si>
  <si>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</si>
  <si>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</si>
  <si>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</si>
  <si>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</si>
  <si>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</si>
  <si>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</si>
  <si>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</si>
  <si>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</si>
  <si>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</si>
  <si>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</si>
  <si>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</si>
  <si>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</si>
  <si>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</si>
  <si>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</si>
  <si>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</si>
  <si>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</si>
  <si>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</si>
  <si>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</si>
  <si>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</si>
  <si>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</si>
  <si>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</si>
  <si>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</si>
  <si>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</si>
  <si>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</si>
  <si>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</si>
  <si>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</si>
  <si>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</si>
  <si>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</si>
  <si>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</si>
  <si>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</si>
  <si>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</si>
  <si>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</si>
  <si>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</si>
  <si>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</si>
  <si>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</si>
  <si>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</si>
  <si>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</si>
  <si>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</si>
  <si>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</si>
  <si>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</si>
  <si>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</si>
  <si>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</si>
  <si>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</si>
  <si>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</si>
  <si>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</si>
  <si>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</si>
  <si>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</si>
  <si>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</si>
  <si>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</si>
  <si>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</si>
  <si>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</si>
  <si>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</si>
  <si>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</si>
  <si>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</si>
  <si>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</si>
  <si>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</si>
  <si>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</si>
  <si>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</si>
  <si>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</si>
  <si>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</si>
  <si>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</si>
  <si>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</si>
  <si>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</si>
  <si>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</si>
  <si>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</si>
  <si>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</si>
  <si>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</si>
  <si>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</si>
  <si>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</si>
  <si>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</si>
  <si>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</si>
  <si>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</si>
  <si>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</si>
  <si>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</si>
  <si>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</si>
  <si>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</si>
  <si>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</si>
  <si>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</si>
  <si>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</si>
  <si>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</si>
  <si>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</si>
  <si>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</si>
  <si>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</si>
  <si>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</si>
  <si>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</si>
  <si>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</si>
  <si>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</si>
  <si>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</si>
  <si>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</si>
  <si>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</si>
  <si>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</si>
  <si>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</si>
  <si>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</si>
  <si>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</si>
  <si>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</si>
  <si>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</si>
  <si>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</si>
  <si>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</si>
  <si>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</si>
  <si>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</si>
  <si>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</si>
  <si>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</si>
  <si>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</si>
  <si>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</si>
  <si>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</si>
  <si>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</si>
  <si>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</si>
  <si>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</si>
  <si>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</si>
  <si>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</si>
  <si>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</si>
  <si>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</si>
  <si>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</si>
  <si>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</si>
  <si>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</si>
  <si>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</si>
  <si>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</si>
  <si>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</si>
  <si>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</si>
  <si>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</si>
  <si>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</si>
  <si>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</si>
  <si>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</si>
  <si>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</si>
  <si>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</si>
  <si>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</si>
  <si>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</si>
  <si>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</si>
  <si>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</si>
  <si>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</si>
  <si>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</si>
  <si>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</si>
  <si>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</si>
  <si>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</si>
  <si>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</si>
  <si>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</si>
  <si>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</si>
  <si>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</si>
  <si>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</si>
  <si>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</si>
  <si>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</si>
  <si>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</si>
  <si>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</si>
  <si>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</si>
  <si>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</si>
  <si>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</si>
  <si>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</si>
  <si>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</si>
  <si>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</si>
  <si>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</si>
  <si>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</si>
  <si>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</si>
  <si>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</si>
  <si>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</si>
  <si>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</si>
  <si>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</si>
  <si>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</si>
  <si>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</si>
  <si>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</si>
  <si>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</si>
  <si>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</si>
  <si>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</si>
  <si>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</si>
  <si>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</si>
  <si>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</si>
  <si>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</si>
  <si>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</si>
  <si>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</si>
  <si>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</si>
  <si>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</si>
  <si>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</si>
  <si>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</si>
  <si>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</si>
  <si>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</si>
  <si>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</si>
  <si>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</si>
  <si>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</si>
  <si>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</si>
  <si>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</si>
  <si>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</si>
  <si>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</si>
  <si>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</si>
  <si>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</si>
  <si>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</si>
  <si>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</si>
  <si>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</si>
  <si>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</si>
  <si>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</si>
  <si>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</si>
  <si>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</si>
  <si>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</si>
  <si>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</si>
  <si>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</si>
  <si>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</si>
  <si>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</si>
  <si>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</si>
  <si>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</si>
  <si>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</si>
  <si>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</si>
  <si>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</si>
  <si>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</si>
  <si>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</si>
  <si>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</si>
  <si>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</si>
  <si>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</si>
  <si>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</si>
  <si>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</si>
  <si>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</si>
  <si>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</si>
  <si>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</si>
  <si>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</si>
  <si>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</si>
  <si>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</si>
  <si>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</si>
  <si>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</si>
  <si>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</si>
  <si>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</si>
  <si>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</si>
  <si>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</si>
  <si>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</si>
  <si>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</si>
  <si>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</si>
  <si>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</si>
  <si>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</si>
  <si>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</si>
  <si>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</si>
  <si>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</si>
  <si>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</si>
  <si>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</si>
  <si>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</si>
  <si>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</si>
  <si>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</si>
  <si>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</si>
  <si>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</si>
  <si>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</si>
  <si>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</si>
  <si>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</si>
  <si>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</si>
  <si>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</si>
  <si>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</si>
  <si>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</si>
  <si>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</si>
  <si>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</si>
  <si>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</si>
  <si>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</si>
  <si>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</si>
  <si>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</si>
  <si>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</si>
  <si>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</si>
  <si>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</si>
  <si>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</si>
  <si>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</si>
  <si>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</si>
  <si>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</si>
  <si>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</si>
  <si>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</si>
  <si>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</si>
  <si>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</si>
  <si>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</si>
  <si>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</si>
  <si>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</si>
  <si>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</si>
  <si>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</si>
  <si>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</si>
  <si>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</si>
  <si>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</si>
  <si>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</si>
  <si>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</si>
  <si>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</si>
  <si>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</si>
  <si>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</si>
  <si>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</si>
  <si>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</si>
  <si>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</si>
  <si>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</si>
  <si>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</si>
  <si>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</si>
  <si>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</si>
  <si>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</si>
  <si>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</si>
  <si>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</si>
  <si>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</si>
  <si>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</si>
  <si>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</si>
  <si>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</si>
  <si>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</si>
  <si>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</si>
  <si>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</si>
  <si>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</si>
  <si>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</si>
  <si>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</si>
  <si>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</si>
  <si>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</si>
  <si>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</si>
  <si>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</si>
  <si>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</si>
  <si>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</si>
  <si>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</si>
  <si>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</si>
  <si>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</si>
  <si>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</si>
  <si>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</si>
  <si>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</si>
  <si>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</si>
  <si>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</si>
  <si>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</si>
  <si>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</si>
  <si>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</si>
  <si>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</si>
  <si>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</si>
  <si>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</si>
  <si>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</si>
  <si>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</si>
  <si>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</si>
  <si>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</si>
  <si>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</si>
  <si>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</si>
  <si>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</si>
  <si>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</si>
  <si>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</si>
  <si>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</si>
  <si>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</si>
  <si>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</si>
  <si>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</si>
  <si>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</si>
  <si>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</si>
  <si>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</si>
  <si>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</si>
  <si>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</si>
  <si>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</si>
  <si>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</si>
  <si>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</si>
  <si>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</si>
  <si>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</si>
  <si>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</si>
  <si>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</si>
  <si>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</si>
  <si>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</si>
  <si>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</si>
  <si>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</si>
  <si>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</si>
  <si>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</si>
  <si>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</si>
  <si>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</si>
  <si>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</si>
  <si>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</si>
  <si>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</si>
  <si>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</si>
  <si>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</si>
  <si>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</si>
  <si>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</si>
  <si>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</si>
  <si>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</si>
  <si>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</si>
  <si>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</si>
  <si>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</si>
  <si>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</si>
  <si>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</si>
  <si>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</si>
  <si>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</si>
  <si>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</si>
  <si>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</si>
  <si>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</si>
  <si>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</si>
  <si>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</si>
  <si>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</si>
  <si>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</si>
  <si>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</si>
  <si>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</si>
  <si>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</si>
  <si>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</si>
  <si>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</si>
  <si>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</si>
  <si>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</si>
  <si>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</si>
  <si>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</si>
  <si>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</si>
  <si>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</si>
  <si>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</si>
  <si>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</si>
  <si>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</si>
  <si>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</si>
  <si>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</si>
  <si>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</si>
  <si>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</si>
  <si>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</si>
  <si>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</si>
  <si>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</si>
  <si>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</si>
  <si>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</si>
  <si>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</si>
  <si>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</si>
  <si>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</si>
  <si>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</si>
  <si>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</si>
  <si>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</si>
  <si>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</si>
  <si>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</si>
  <si>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</si>
  <si>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</si>
  <si>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</si>
  <si>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</si>
  <si>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</si>
  <si>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</si>
  <si>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</si>
  <si>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</si>
  <si>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</si>
  <si>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</si>
  <si>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</si>
  <si>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</si>
  <si>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</si>
  <si>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</si>
  <si>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</si>
  <si>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</si>
  <si>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</si>
  <si>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</si>
  <si>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</si>
  <si>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</si>
  <si>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</si>
  <si>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</si>
  <si>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</si>
  <si>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</si>
  <si>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</si>
  <si>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</si>
  <si>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</si>
  <si>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</si>
  <si>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</si>
  <si>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</si>
  <si>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</si>
  <si>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</si>
  <si>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</si>
  <si>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</si>
  <si>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</si>
  <si>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</si>
  <si>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</si>
  <si>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</si>
  <si>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</si>
  <si>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</si>
  <si>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</si>
  <si>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</si>
  <si>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</si>
  <si>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</si>
  <si>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</si>
  <si>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</si>
  <si>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</si>
  <si>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</si>
  <si>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</si>
  <si>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</si>
  <si>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</si>
  <si>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</si>
  <si>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</si>
  <si>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</si>
  <si>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</si>
  <si>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</si>
  <si>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</si>
  <si>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</si>
  <si>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</si>
  <si>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</si>
  <si>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</si>
  <si>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</si>
  <si>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</si>
  <si>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</si>
  <si>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</si>
  <si>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</si>
  <si>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</si>
  <si>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</si>
  <si>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</si>
  <si>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</si>
  <si>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</si>
  <si>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</si>
  <si>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</si>
  <si>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</si>
  <si>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</si>
  <si>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</si>
  <si>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</si>
  <si>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</si>
  <si>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</si>
  <si>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</si>
  <si>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</si>
  <si>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</si>
  <si>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</si>
  <si>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</si>
  <si>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</si>
  <si>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</si>
  <si>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</si>
  <si>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</si>
  <si>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</si>
  <si>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</si>
  <si>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</si>
  <si>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</si>
  <si>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</si>
  <si>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</si>
  <si>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</si>
  <si>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</si>
  <si>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</si>
  <si>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</si>
  <si>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</si>
  <si>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</si>
  <si>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</si>
  <si>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</si>
  <si>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</si>
  <si>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</si>
  <si>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</si>
  <si>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</si>
  <si>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</si>
  <si>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</si>
  <si>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</si>
  <si>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</si>
  <si>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</si>
  <si>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</si>
  <si>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</si>
  <si>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</si>
  <si>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</si>
  <si>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</si>
  <si>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</si>
  <si>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</si>
  <si>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</si>
  <si>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</si>
  <si>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</si>
  <si>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</si>
  <si>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</si>
  <si>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</si>
  <si>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</si>
  <si>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</si>
  <si>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</si>
  <si>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</si>
  <si>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</si>
  <si>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</si>
  <si>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</si>
  <si>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</si>
  <si>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</si>
  <si>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</si>
  <si>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</si>
  <si>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</si>
  <si>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</si>
  <si>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</si>
  <si>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</si>
  <si>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</si>
  <si>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</si>
  <si>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</si>
  <si>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</si>
  <si>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</si>
  <si>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</si>
  <si>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</si>
  <si>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</si>
  <si>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</si>
  <si>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</si>
  <si>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</si>
  <si>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</si>
  <si>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</si>
  <si>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</si>
  <si>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</si>
  <si>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</si>
  <si>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</si>
  <si>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</si>
  <si>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</si>
  <si>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</si>
  <si>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</si>
  <si>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</si>
  <si>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</si>
  <si>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</si>
  <si>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</si>
  <si>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</si>
  <si>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</si>
  <si>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</si>
  <si>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</si>
  <si>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</si>
  <si>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</si>
  <si>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</si>
  <si>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</si>
  <si>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</si>
  <si>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</si>
  <si>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</si>
  <si>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</si>
  <si>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</si>
  <si>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</si>
  <si>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</si>
  <si>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</si>
  <si>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</si>
  <si>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</si>
  <si>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</si>
  <si>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</si>
  <si>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</si>
  <si>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</si>
  <si>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</si>
  <si>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</si>
  <si>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</si>
  <si>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</si>
  <si>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</si>
  <si>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</si>
  <si>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</si>
  <si>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</si>
  <si>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</si>
  <si>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</si>
  <si>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</si>
  <si>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</si>
  <si>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</si>
  <si>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</si>
  <si>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</si>
  <si>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</si>
  <si>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</si>
  <si>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</si>
  <si>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</si>
  <si>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</si>
  <si>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</si>
  <si>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</si>
  <si>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</si>
  <si>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</si>
  <si>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</si>
  <si>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</si>
  <si>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</si>
  <si>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</si>
  <si>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</si>
  <si>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</si>
  <si>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</si>
  <si>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</si>
  <si>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</si>
  <si>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</si>
  <si>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</si>
  <si>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</si>
  <si>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</si>
  <si>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</si>
  <si>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</si>
  <si>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</si>
  <si>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</si>
  <si>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</si>
  <si>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</si>
  <si>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</si>
  <si>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</si>
  <si>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</si>
  <si>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</si>
  <si>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</si>
  <si>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</si>
  <si>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</si>
  <si>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</si>
  <si>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</si>
  <si>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</si>
  <si>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</si>
  <si>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</si>
  <si>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</si>
  <si>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</si>
  <si>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</si>
  <si>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</si>
  <si>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</si>
  <si>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</si>
  <si>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</si>
  <si>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</si>
  <si>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</si>
  <si>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</si>
  <si>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</si>
  <si>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</si>
  <si>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</si>
  <si>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</si>
  <si>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</si>
  <si>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</si>
  <si>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</si>
  <si>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</si>
  <si>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</si>
  <si>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</si>
  <si>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</si>
  <si>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</si>
  <si>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</si>
  <si>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</si>
  <si>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</si>
  <si>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</si>
  <si>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</si>
  <si>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</si>
  <si>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</si>
  <si>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</si>
  <si>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</si>
  <si>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</si>
  <si>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</si>
  <si>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</si>
  <si>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</si>
  <si>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</si>
  <si>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</si>
  <si>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</si>
  <si>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</si>
  <si>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</si>
  <si>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</si>
  <si>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</si>
  <si>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</si>
  <si>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</si>
  <si>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</si>
  <si>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</si>
  <si>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</si>
  <si>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</si>
  <si>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</si>
  <si>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</si>
  <si>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</si>
  <si>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</si>
  <si>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</si>
  <si>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</si>
  <si>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</si>
  <si>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</si>
  <si>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</si>
  <si>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</si>
  <si>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</si>
  <si>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</si>
  <si>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</si>
  <si>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</si>
  <si>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</si>
  <si>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</si>
  <si>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</si>
  <si>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</si>
  <si>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</si>
  <si>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</si>
  <si>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</si>
  <si>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</si>
  <si>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</si>
  <si>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</si>
  <si>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</si>
  <si>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</si>
  <si>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</si>
  <si>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</si>
  <si>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</si>
  <si>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</si>
  <si>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</si>
  <si>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</si>
  <si>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</si>
  <si>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</si>
  <si>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</si>
  <si>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</si>
  <si>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</si>
  <si>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</si>
  <si>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</si>
  <si>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</si>
  <si>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</si>
  <si>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</si>
  <si>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</si>
  <si>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</si>
  <si>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</si>
  <si>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</si>
  <si>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</si>
  <si>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</si>
  <si>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</si>
  <si>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</si>
  <si>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</si>
  <si>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</si>
  <si>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</si>
  <si>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</si>
  <si>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</si>
  <si>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</si>
  <si>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</si>
  <si>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</si>
  <si>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</si>
  <si>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</si>
  <si>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</si>
  <si>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</si>
  <si>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</si>
  <si>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</si>
  <si>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</si>
  <si>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</si>
  <si>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</si>
  <si>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</si>
  <si>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</si>
  <si>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</si>
  <si>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</si>
  <si>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</si>
  <si>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</si>
  <si>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</si>
  <si>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</si>
  <si>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</si>
  <si>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</si>
  <si>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</si>
  <si>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</si>
  <si>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</si>
  <si>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</si>
  <si>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</si>
  <si>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</si>
  <si>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</si>
  <si>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</si>
  <si>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</si>
  <si>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</si>
  <si>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</si>
  <si>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</si>
  <si>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</si>
  <si>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</si>
  <si>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</si>
  <si>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</si>
  <si>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</si>
  <si>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</si>
  <si>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</si>
  <si>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</si>
  <si>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</si>
  <si>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</si>
  <si>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</si>
  <si>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</si>
  <si>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</si>
  <si>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</si>
  <si>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</si>
  <si>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</si>
  <si>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</si>
  <si>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</si>
  <si>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</si>
  <si>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</si>
  <si>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</si>
  <si>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</si>
  <si>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</si>
  <si>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</si>
  <si>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</si>
  <si>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</si>
  <si>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</si>
  <si>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</si>
  <si>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</si>
  <si>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</si>
  <si>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</si>
  <si>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</si>
  <si>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</si>
  <si>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</si>
  <si>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</si>
  <si>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</si>
  <si>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</si>
  <si>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</si>
  <si>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</si>
  <si>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</si>
  <si>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</si>
  <si>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</si>
  <si>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</si>
  <si>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</si>
  <si>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</si>
  <si>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</si>
  <si>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</si>
  <si>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</si>
  <si>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</si>
  <si>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</si>
  <si>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</si>
  <si>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</si>
  <si>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</si>
  <si>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</si>
  <si>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</si>
  <si>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</si>
  <si>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</si>
  <si>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</si>
  <si>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</si>
  <si>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</si>
  <si>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</si>
  <si>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</si>
  <si>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</si>
  <si>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</si>
  <si>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</si>
  <si>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</si>
  <si>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</si>
  <si>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</si>
  <si>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</si>
  <si>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</si>
  <si>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</si>
  <si>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</si>
  <si>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</si>
  <si>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</si>
  <si>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</si>
  <si>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</si>
  <si>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</si>
  <si>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</si>
  <si>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</si>
  <si>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</si>
  <si>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</si>
  <si>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</si>
  <si>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</si>
  <si>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</si>
  <si>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</si>
  <si>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</si>
  <si>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</si>
  <si>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</si>
  <si>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</si>
  <si>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</si>
  <si>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</si>
  <si>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</si>
  <si>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</si>
  <si>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</si>
  <si>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</si>
  <si>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</si>
  <si>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</si>
  <si>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</si>
  <si>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</si>
  <si>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</si>
  <si>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</si>
  <si>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</si>
  <si>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</si>
  <si>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</si>
  <si>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</si>
  <si>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</si>
  <si>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</si>
  <si>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</si>
  <si>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</si>
  <si>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</si>
  <si>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</si>
  <si>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</si>
  <si>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</si>
  <si>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</si>
  <si>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</si>
  <si>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</si>
  <si>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</si>
  <si>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</si>
  <si>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</si>
  <si>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</si>
  <si>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</si>
  <si>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</si>
  <si>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</si>
  <si>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</si>
  <si>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</si>
  <si>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</si>
  <si>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</si>
  <si>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</si>
  <si>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</si>
  <si>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</si>
  <si>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</si>
  <si>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</si>
  <si>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</si>
  <si>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</si>
  <si>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</si>
  <si>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</si>
  <si>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</si>
  <si>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</si>
  <si>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</si>
  <si>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</si>
  <si>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</si>
  <si>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</si>
  <si>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</si>
  <si>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</si>
  <si>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</si>
  <si>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</si>
  <si>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</si>
  <si>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</si>
  <si>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</si>
  <si>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</si>
  <si>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</si>
  <si>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</si>
  <si>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</si>
  <si>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</si>
  <si>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</si>
  <si>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</si>
  <si>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</si>
  <si>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</si>
  <si>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</si>
  <si>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</si>
  <si>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</si>
  <si>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</si>
  <si>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</si>
  <si>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</si>
  <si>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</si>
  <si>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</si>
  <si>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</si>
  <si>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</si>
  <si>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</si>
  <si>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</si>
  <si>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</si>
  <si>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</si>
  <si>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</si>
  <si>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</si>
  <si>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</si>
  <si>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</si>
  <si>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</si>
  <si>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</si>
  <si>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</si>
  <si>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</si>
  <si>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</si>
  <si>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</si>
  <si>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</si>
  <si>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</si>
  <si>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</si>
  <si>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</si>
  <si>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</si>
  <si>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</si>
  <si>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</si>
  <si>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</si>
  <si>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</si>
  <si>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</si>
  <si>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</si>
  <si>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</si>
  <si>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</si>
  <si>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</si>
  <si>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</si>
  <si>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</si>
  <si>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</si>
  <si>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</si>
  <si>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</si>
  <si>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</si>
  <si>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</si>
  <si>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</si>
  <si>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</si>
  <si>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</si>
  <si>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</si>
  <si>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</si>
  <si>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</si>
  <si>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</si>
  <si>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</si>
  <si>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</si>
  <si>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</si>
  <si>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</si>
  <si>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</si>
  <si>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</si>
  <si>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</si>
  <si>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</si>
  <si>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</si>
  <si>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</si>
  <si>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</si>
  <si>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</si>
  <si>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</si>
  <si>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</si>
  <si>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</si>
  <si>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</si>
  <si>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</si>
  <si>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</si>
  <si>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</si>
  <si>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</si>
  <si>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</si>
  <si>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</si>
  <si>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</si>
  <si>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</si>
  <si>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</si>
  <si>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</si>
  <si>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</si>
  <si>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</si>
  <si>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</si>
  <si>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</si>
  <si>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</si>
  <si>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</si>
  <si>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</si>
  <si>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</si>
  <si>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</si>
  <si>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</si>
  <si>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</si>
  <si>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</si>
  <si>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</si>
  <si>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</si>
  <si>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</si>
  <si>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</si>
  <si>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</si>
  <si>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</si>
  <si>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</si>
  <si>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</si>
  <si>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</si>
  <si>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</si>
  <si>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</si>
  <si>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</si>
  <si>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</si>
  <si>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</si>
  <si>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</si>
  <si>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</si>
  <si>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</si>
  <si>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</si>
  <si>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</si>
  <si>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</si>
  <si>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</si>
  <si>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</si>
  <si>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</si>
  <si>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</si>
  <si>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</si>
  <si>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</si>
  <si>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</si>
  <si>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</si>
  <si>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</si>
  <si>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</si>
  <si>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</si>
  <si>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</si>
  <si>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</si>
  <si>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</si>
  <si>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</si>
  <si>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</si>
  <si>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</si>
  <si>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</si>
  <si>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</si>
  <si>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</si>
  <si>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</si>
  <si>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</si>
  <si>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</si>
  <si>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</si>
  <si>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</si>
  <si>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</si>
  <si>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</si>
  <si>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</si>
  <si>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</si>
  <si>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</si>
  <si>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</si>
  <si>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</si>
  <si>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</si>
  <si>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</si>
  <si>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</si>
  <si>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</si>
  <si>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</si>
  <si>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</si>
  <si>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</si>
  <si>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</si>
  <si>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</si>
  <si>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</si>
  <si>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</si>
  <si>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</si>
  <si>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</si>
  <si>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</si>
  <si>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</si>
  <si>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</si>
  <si>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</si>
  <si>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</si>
  <si>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</si>
  <si>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</si>
  <si>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</si>
  <si>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</si>
  <si>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</si>
  <si>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</si>
  <si>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</si>
  <si>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</si>
  <si>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</si>
  <si>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</si>
  <si>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</si>
  <si>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</si>
  <si>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</si>
  <si>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</si>
  <si>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</si>
  <si>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</si>
  <si>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</si>
  <si>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</si>
  <si>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</si>
  <si>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</si>
  <si>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</si>
  <si>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</si>
  <si>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</si>
  <si>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</si>
  <si>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</si>
  <si>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</si>
  <si>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</si>
  <si>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</si>
  <si>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</si>
  <si>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</si>
  <si>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</si>
  <si>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</si>
  <si>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</si>
  <si>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</si>
  <si>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</si>
  <si>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</si>
  <si>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</si>
  <si>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</si>
  <si>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</si>
  <si>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</si>
  <si>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</si>
  <si>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</si>
  <si>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</si>
  <si>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</si>
  <si>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</si>
  <si>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</si>
  <si>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</si>
  <si>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</si>
  <si>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</si>
  <si>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</si>
  <si>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</si>
  <si>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</si>
  <si>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</si>
  <si>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</si>
  <si>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</si>
  <si>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</si>
  <si>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</si>
  <si>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</si>
  <si>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</si>
  <si>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</si>
  <si>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</si>
  <si>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</si>
  <si>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</si>
  <si>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</si>
  <si>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</si>
  <si>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</si>
  <si>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</si>
  <si>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</si>
  <si>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</si>
  <si>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</si>
  <si>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</si>
  <si>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</si>
  <si>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</si>
  <si>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</si>
  <si>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</si>
  <si>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</si>
  <si>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</si>
  <si>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</si>
  <si>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</si>
  <si>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</si>
  <si>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</si>
  <si>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</si>
  <si>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</si>
  <si>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</si>
  <si>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</si>
  <si>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</si>
  <si>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</si>
  <si>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</si>
  <si>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</si>
  <si>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</si>
  <si>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</si>
  <si>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</si>
  <si>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</si>
  <si>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</si>
  <si>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</si>
  <si>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</si>
  <si>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</si>
  <si>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</si>
  <si>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</si>
  <si>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</si>
  <si>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</si>
  <si>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</si>
  <si>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</si>
  <si>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</si>
  <si>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</si>
  <si>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</si>
  <si>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</si>
  <si>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</si>
  <si>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</si>
  <si>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</si>
  <si>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</si>
  <si>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</si>
  <si>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</si>
  <si>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</si>
  <si>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</si>
  <si>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</si>
  <si>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</si>
  <si>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</si>
  <si>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</si>
  <si>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</si>
  <si>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</si>
  <si>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</si>
  <si>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</si>
  <si>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</si>
  <si>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</si>
  <si>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</si>
  <si>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</si>
  <si>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</si>
  <si>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</si>
  <si>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</si>
  <si>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</si>
  <si>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</si>
  <si>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</si>
  <si>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</si>
  <si>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</si>
  <si>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</si>
  <si>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</si>
  <si>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</si>
  <si>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</si>
  <si>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</si>
  <si>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</si>
  <si>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</si>
  <si>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</si>
  <si>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</si>
  <si>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</si>
  <si>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</si>
  <si>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</si>
  <si>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</si>
  <si>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</si>
  <si>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</si>
  <si>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</si>
  <si>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</si>
  <si>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</si>
  <si>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</si>
  <si>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</si>
  <si>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</si>
  <si>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</si>
  <si>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</si>
  <si>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</si>
  <si>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</si>
  <si>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</si>
  <si>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</si>
  <si>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</si>
  <si>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</si>
  <si>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</si>
  <si>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</si>
  <si>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</si>
  <si>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</si>
  <si>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</si>
  <si>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</si>
  <si>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</si>
  <si>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</si>
  <si>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</si>
  <si>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</si>
  <si>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</si>
  <si>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</si>
  <si>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</si>
  <si>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</si>
  <si>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</si>
  <si>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</si>
  <si>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</si>
  <si>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</si>
  <si>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</si>
  <si>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</si>
  <si>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</si>
  <si>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</si>
  <si>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</si>
  <si>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</si>
  <si>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</si>
  <si>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</si>
  <si>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</si>
  <si>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</si>
  <si>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</si>
  <si>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</si>
  <si>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</si>
  <si>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</si>
  <si>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</si>
  <si>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</si>
  <si>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</si>
  <si>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</si>
  <si>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</si>
  <si>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</si>
  <si>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</si>
  <si>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</si>
  <si>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</si>
  <si>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</si>
  <si>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</si>
  <si>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</si>
  <si>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</si>
  <si>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</si>
  <si>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</si>
  <si>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</si>
  <si>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</si>
  <si>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</si>
  <si>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</si>
  <si>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</si>
  <si>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</si>
  <si>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</si>
  <si>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</si>
  <si>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</si>
  <si>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</si>
  <si>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</si>
  <si>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</si>
  <si>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</si>
  <si>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</si>
  <si>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</si>
  <si>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</si>
  <si>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</si>
  <si>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</si>
  <si>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</si>
  <si>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</si>
  <si>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</si>
  <si>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</si>
  <si>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</si>
  <si>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</si>
  <si>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</si>
  <si>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</si>
  <si>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</si>
  <si>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</si>
  <si>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</si>
  <si>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</si>
  <si>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</si>
  <si>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</si>
  <si>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</si>
  <si>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</si>
  <si>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</si>
  <si>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</si>
  <si>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</si>
  <si>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</si>
  <si>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</si>
  <si>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</si>
  <si>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</si>
  <si>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</si>
  <si>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</si>
  <si>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</si>
  <si>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</si>
  <si>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</si>
  <si>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</si>
  <si>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</si>
  <si>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</si>
  <si>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</si>
  <si>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</si>
  <si>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</si>
  <si>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</si>
  <si>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</si>
  <si>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</si>
  <si>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</si>
  <si>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</si>
  <si>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</si>
  <si>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</si>
  <si>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</si>
  <si>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</si>
  <si>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</si>
  <si>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</si>
  <si>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</si>
  <si>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</si>
  <si>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</si>
  <si>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</si>
  <si>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</si>
  <si>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</si>
  <si>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</si>
  <si>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</si>
  <si>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</si>
  <si>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</si>
  <si>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</si>
  <si>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</si>
  <si>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</si>
  <si>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</si>
  <si>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</si>
  <si>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</si>
  <si>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</si>
  <si>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</si>
  <si>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</si>
  <si>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</si>
  <si>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</si>
  <si>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</si>
  <si>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</si>
  <si>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</si>
  <si>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</si>
  <si>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</si>
  <si>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</si>
  <si>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</si>
  <si>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</si>
  <si>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</si>
  <si>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</si>
  <si>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</si>
  <si>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</si>
  <si>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</si>
  <si>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</si>
  <si>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</si>
  <si>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</si>
  <si>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</si>
  <si>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</si>
  <si>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</si>
  <si>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</si>
  <si>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</si>
  <si>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</si>
  <si>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</si>
  <si>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</si>
  <si>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</si>
  <si>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</si>
  <si>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</si>
  <si>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</si>
  <si>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</si>
  <si>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</si>
  <si>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</si>
  <si>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</si>
  <si>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</si>
  <si>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</si>
  <si>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</si>
  <si>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</si>
  <si>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</si>
  <si>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</si>
  <si>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</si>
  <si>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</si>
  <si>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</si>
  <si>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</si>
  <si>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</si>
  <si>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</si>
  <si>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</si>
  <si>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</si>
  <si>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</si>
  <si>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</si>
  <si>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</si>
  <si>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</si>
  <si>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</si>
  <si>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</si>
  <si>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</si>
  <si>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</si>
  <si>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</si>
  <si>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</si>
  <si>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</si>
  <si>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</si>
  <si>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</si>
  <si>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</si>
  <si>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</si>
  <si>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</si>
  <si>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</si>
  <si>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</si>
  <si>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</si>
  <si>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</si>
  <si>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</si>
  <si>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</si>
  <si>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</si>
  <si>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</si>
  <si>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</si>
  <si>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</si>
  <si>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</si>
  <si>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</si>
  <si>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</si>
  <si>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</si>
  <si>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</si>
  <si>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</si>
  <si>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</si>
  <si>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</si>
  <si>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</si>
  <si>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</si>
  <si>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</si>
  <si>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</si>
  <si>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</si>
  <si>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</si>
  <si>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</si>
  <si>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</si>
  <si>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</si>
  <si>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</si>
  <si>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</si>
  <si>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</si>
  <si>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</si>
  <si>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</si>
  <si>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</si>
  <si>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</si>
  <si>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</si>
  <si>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</si>
  <si>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</si>
  <si>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</si>
  <si>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</si>
  <si>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</si>
  <si>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</si>
  <si>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</si>
  <si>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</si>
  <si>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</si>
  <si>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</si>
  <si>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</si>
  <si>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</si>
  <si>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</si>
  <si>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</si>
  <si>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</si>
  <si>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</si>
  <si>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</si>
  <si>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</si>
  <si>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</si>
  <si>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</si>
  <si>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</si>
  <si>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</si>
  <si>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</si>
  <si>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</si>
  <si>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</si>
  <si>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</si>
  <si>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</si>
  <si>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</si>
  <si>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</si>
  <si>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</si>
  <si>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</si>
  <si>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</si>
  <si>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</si>
  <si>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</si>
  <si>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</si>
  <si>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</si>
  <si>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</si>
  <si>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</si>
  <si>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</si>
  <si>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</si>
  <si>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</si>
  <si>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</si>
  <si>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</si>
  <si>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</si>
  <si>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</si>
  <si>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</si>
  <si>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</si>
  <si>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</si>
  <si>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</si>
  <si>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</si>
  <si>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</si>
  <si>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</si>
  <si>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</si>
  <si>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</si>
  <si>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</si>
  <si>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</si>
  <si>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</si>
  <si>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</si>
  <si>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</si>
  <si>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</si>
  <si>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</si>
  <si>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</si>
  <si>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</si>
  <si>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</si>
  <si>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</si>
  <si>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</si>
  <si>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</si>
  <si>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</si>
  <si>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</si>
  <si>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</si>
  <si>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</si>
  <si>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</si>
  <si>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</si>
  <si>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</si>
  <si>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</si>
  <si>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</si>
  <si>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</si>
  <si>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</si>
  <si>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</si>
  <si>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</si>
  <si>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</si>
  <si>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</si>
  <si>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</si>
  <si>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</si>
  <si>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</si>
  <si>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</si>
  <si>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</si>
  <si>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</si>
  <si>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</si>
  <si>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</si>
  <si>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</si>
  <si>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</si>
  <si>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</si>
  <si>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</si>
  <si>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</si>
  <si>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</si>
  <si>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</si>
  <si>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</si>
  <si>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</si>
  <si>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</si>
  <si>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</si>
  <si>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</si>
  <si>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</si>
  <si>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</si>
  <si>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</si>
  <si>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</si>
  <si>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</si>
  <si>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</si>
  <si>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</si>
  <si>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</si>
  <si>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</si>
  <si>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</si>
  <si>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</si>
  <si>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</si>
  <si>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</si>
  <si>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</si>
  <si>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</si>
  <si>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</si>
  <si>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</si>
  <si>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</si>
  <si>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</si>
  <si>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</si>
  <si>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</si>
  <si>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</si>
  <si>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</si>
  <si>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</si>
  <si>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</si>
  <si>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</si>
  <si>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</si>
  <si>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</si>
  <si>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</si>
  <si>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</si>
  <si>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</si>
  <si>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</si>
  <si>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</si>
  <si>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</si>
  <si>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</si>
  <si>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</si>
  <si>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</si>
  <si>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</si>
  <si>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</si>
  <si>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</si>
  <si>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</si>
  <si>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</si>
  <si>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</si>
  <si>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</si>
  <si>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</si>
  <si>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</si>
  <si>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</si>
  <si>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</si>
  <si>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</si>
  <si>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</si>
  <si>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</si>
  <si>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</si>
  <si>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</si>
  <si>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</si>
  <si>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</si>
  <si>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</si>
  <si>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</si>
  <si>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</si>
  <si>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</si>
  <si>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</si>
  <si>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</si>
  <si>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</si>
  <si>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</si>
  <si>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</si>
  <si>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</si>
  <si>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</si>
  <si>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</si>
  <si>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</si>
  <si>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</si>
  <si>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</si>
  <si>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</si>
  <si>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</si>
  <si>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</si>
  <si>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</si>
  <si>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</si>
  <si>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</si>
  <si>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</si>
  <si>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</si>
  <si>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</si>
  <si>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</si>
  <si>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</si>
  <si>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</si>
  <si>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</si>
  <si>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</si>
  <si>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</si>
  <si>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</si>
  <si>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</si>
  <si>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</si>
  <si>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</si>
  <si>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</si>
  <si>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</si>
  <si>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</si>
  <si>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</si>
  <si>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</si>
  <si>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</si>
  <si>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</si>
  <si>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</si>
  <si>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</si>
  <si>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</si>
  <si>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</si>
  <si>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</si>
  <si>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</si>
  <si>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</si>
  <si>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</si>
  <si>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</si>
  <si>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</si>
  <si>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</si>
  <si>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</si>
  <si>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</si>
  <si>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</si>
  <si>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</si>
  <si>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</si>
  <si>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</si>
  <si>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</si>
  <si>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</si>
  <si>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</si>
  <si>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</si>
  <si>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</si>
  <si>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</si>
  <si>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</si>
  <si>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</si>
  <si>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</si>
  <si>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</si>
  <si>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</si>
  <si>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</si>
  <si>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</si>
  <si>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</si>
  <si>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</si>
  <si>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</si>
  <si>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</si>
  <si>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</si>
  <si>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</si>
  <si>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</si>
  <si>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</si>
  <si>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</si>
  <si>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</si>
  <si>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</si>
  <si>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</si>
  <si>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</si>
  <si>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</si>
  <si>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</si>
  <si>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</si>
  <si>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</si>
  <si>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</si>
  <si>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</si>
  <si>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</si>
  <si>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</si>
  <si>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</si>
  <si>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</si>
  <si>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</si>
  <si>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</si>
  <si>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</si>
  <si>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</si>
  <si>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</si>
  <si>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</si>
  <si>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</si>
  <si>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</si>
  <si>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</si>
  <si>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</si>
  <si>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</si>
  <si>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</si>
  <si>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</si>
  <si>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</si>
  <si>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</si>
  <si>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</si>
  <si>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</si>
  <si>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</si>
  <si>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</si>
  <si>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</si>
  <si>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</si>
  <si>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</si>
  <si>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</si>
  <si>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</si>
  <si>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</si>
  <si>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</si>
  <si>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</si>
  <si>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</si>
  <si>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</si>
  <si>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</si>
  <si>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</si>
  <si>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</si>
  <si>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</si>
  <si>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</si>
  <si>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</si>
  <si>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</si>
  <si>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</si>
  <si>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</si>
  <si>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</si>
  <si>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</si>
  <si>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</si>
  <si>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</si>
  <si>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</si>
  <si>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</si>
  <si>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</si>
  <si>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</si>
  <si>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</si>
  <si>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</si>
  <si>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</si>
  <si>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</si>
  <si>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</si>
  <si>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</si>
  <si>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</si>
  <si>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</si>
  <si>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</si>
  <si>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</si>
  <si>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</si>
  <si>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</si>
  <si>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</si>
  <si>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</si>
  <si>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</si>
  <si>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</si>
  <si>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</si>
  <si>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</si>
  <si>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</si>
  <si>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</si>
  <si>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</si>
  <si>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</si>
  <si>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</si>
  <si>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</si>
  <si>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</si>
  <si>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</si>
  <si>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</si>
  <si>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</si>
  <si>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</si>
  <si>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</si>
  <si>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</si>
  <si>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</si>
  <si>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</si>
  <si>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</si>
  <si>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</si>
  <si>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</si>
  <si>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</si>
  <si>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</si>
  <si>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</si>
  <si>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</si>
  <si>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</si>
  <si>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</si>
  <si>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</si>
  <si>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</si>
  <si>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</si>
  <si>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</si>
  <si>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</si>
  <si>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</si>
  <si>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</si>
  <si>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</si>
  <si>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</si>
  <si>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</si>
  <si>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</si>
  <si>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</si>
  <si>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</si>
  <si>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</si>
  <si>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</si>
  <si>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</si>
  <si>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</si>
  <si>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</si>
  <si>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</si>
  <si>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</si>
  <si>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</si>
  <si>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</si>
  <si>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</si>
  <si>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</si>
  <si>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</si>
  <si>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</si>
  <si>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</si>
  <si>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</si>
  <si>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</si>
  <si>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</si>
  <si>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</si>
  <si>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</si>
  <si>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</si>
  <si>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</si>
  <si>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</si>
  <si>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</si>
  <si>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</si>
  <si>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</si>
  <si>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</si>
  <si>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</si>
  <si>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</si>
  <si>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</si>
  <si>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</si>
  <si>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</si>
  <si>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</si>
  <si>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</si>
  <si>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</si>
  <si>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</si>
  <si>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</si>
  <si>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</si>
  <si>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</si>
  <si>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</si>
  <si>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</si>
  <si>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</si>
  <si>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</si>
  <si>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</si>
  <si>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</si>
  <si>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</si>
  <si>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</si>
  <si>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</si>
  <si>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</si>
  <si>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</si>
  <si>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</si>
  <si>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</si>
  <si>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</si>
  <si>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</si>
  <si>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</si>
  <si>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</si>
  <si>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</si>
  <si>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</si>
  <si>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</si>
  <si>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</si>
  <si>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</si>
  <si>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</si>
  <si>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</si>
  <si>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</si>
  <si>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</si>
  <si>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</si>
  <si>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</si>
  <si>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</si>
  <si>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</si>
  <si>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</si>
  <si>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</si>
  <si>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</si>
  <si>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</si>
  <si>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</si>
  <si>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</si>
  <si>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</si>
  <si>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</si>
  <si>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</si>
  <si>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</si>
  <si>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</si>
  <si>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</si>
  <si>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</si>
  <si>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</si>
  <si>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</si>
  <si>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</si>
  <si>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</si>
  <si>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</si>
  <si>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</si>
  <si>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</si>
  <si>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</si>
  <si>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</si>
  <si>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</si>
  <si>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</si>
  <si>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</si>
  <si>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</si>
  <si>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</si>
  <si>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</si>
  <si>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</si>
  <si>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</si>
  <si>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</si>
  <si>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</si>
  <si>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</si>
  <si>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</si>
  <si>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</si>
  <si>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</si>
  <si>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</si>
  <si>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</si>
  <si>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</si>
  <si>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</si>
  <si>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</si>
  <si>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</si>
  <si>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</si>
  <si>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</si>
  <si>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</si>
  <si>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</si>
  <si>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</si>
  <si>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</si>
  <si>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</si>
  <si>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</si>
  <si>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</si>
  <si>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</si>
  <si>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</si>
  <si>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</si>
  <si>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</si>
  <si>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</si>
  <si>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</si>
  <si>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</si>
  <si>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</si>
  <si>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</si>
  <si>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</si>
  <si>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</si>
  <si>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</si>
  <si>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</si>
  <si>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</si>
  <si>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</si>
  <si>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</si>
  <si>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</si>
  <si>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</si>
  <si>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</si>
  <si>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</si>
  <si>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</si>
  <si>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</si>
  <si>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</si>
  <si>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</si>
  <si>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</si>
  <si>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</si>
  <si>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</si>
  <si>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</si>
  <si>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</si>
  <si>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</si>
  <si>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</si>
  <si>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</si>
  <si>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</si>
  <si>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</si>
  <si>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</si>
  <si>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</si>
  <si>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</si>
  <si>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</si>
  <si>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</si>
  <si>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</si>
  <si>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</si>
  <si>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</si>
  <si>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</si>
  <si>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</si>
  <si>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</si>
  <si>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</si>
  <si>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</si>
  <si>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</si>
  <si>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</si>
  <si>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</si>
  <si>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</si>
  <si>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</si>
  <si>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</si>
  <si>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</si>
  <si>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</si>
  <si>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</si>
  <si>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</si>
  <si>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</si>
  <si>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</si>
  <si>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</si>
  <si>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</si>
  <si>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</si>
  <si>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</si>
  <si>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</si>
  <si>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</si>
  <si>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</si>
  <si>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</si>
  <si>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</si>
  <si>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</si>
  <si>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</si>
  <si>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</si>
  <si>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</si>
  <si>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</si>
  <si>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</si>
  <si>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</si>
  <si>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</si>
  <si>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</si>
  <si>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</si>
  <si>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</si>
  <si>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</si>
  <si>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</si>
  <si>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</si>
  <si>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</si>
  <si>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</si>
  <si>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</si>
  <si>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</si>
  <si>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</si>
  <si>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</si>
  <si>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</si>
  <si>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</si>
  <si>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</si>
  <si>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</si>
  <si>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</si>
  <si>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</si>
  <si>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</si>
  <si>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</si>
  <si>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</si>
  <si>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</si>
  <si>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</si>
  <si>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</si>
  <si>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</si>
  <si>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</si>
  <si>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</si>
  <si>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</si>
  <si>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</si>
  <si>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</si>
  <si>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</si>
  <si>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</si>
  <si>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</si>
  <si>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</si>
  <si>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</si>
  <si>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</si>
  <si>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</si>
  <si>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</si>
  <si>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</si>
  <si>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</si>
  <si>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</si>
  <si>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</si>
  <si>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</si>
  <si>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</si>
  <si>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</si>
  <si>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</si>
  <si>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</si>
  <si>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</si>
  <si>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</si>
  <si>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</si>
  <si>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</si>
  <si>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</si>
  <si>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</si>
  <si>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</si>
  <si>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</si>
  <si>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</si>
  <si>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</si>
  <si>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</si>
  <si>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</si>
  <si>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</si>
  <si>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</si>
  <si>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</si>
  <si>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</si>
  <si>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</si>
  <si>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</si>
  <si>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</si>
  <si>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</si>
  <si>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</si>
  <si>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</si>
  <si>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</si>
  <si>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</si>
  <si>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</si>
  <si>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</si>
  <si>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</si>
  <si>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</si>
  <si>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</si>
  <si>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</si>
  <si>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</si>
  <si>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</si>
  <si>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</si>
  <si>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</si>
  <si>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</si>
  <si>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</si>
  <si>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</si>
  <si>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</si>
  <si>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</si>
  <si>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</si>
  <si>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</si>
  <si>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</si>
  <si>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</si>
  <si>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</si>
  <si>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</si>
  <si>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</si>
  <si>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</si>
  <si>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</si>
  <si>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</si>
  <si>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</si>
  <si>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</si>
  <si>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</si>
  <si>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</si>
  <si>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</si>
  <si>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</si>
  <si>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</si>
  <si>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</si>
  <si>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</si>
  <si>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</si>
  <si>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</si>
  <si>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</si>
  <si>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</si>
  <si>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</si>
  <si>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</si>
  <si>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</si>
  <si>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</si>
  <si>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</si>
  <si>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</si>
  <si>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</si>
  <si>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</si>
  <si>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</si>
  <si>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</si>
  <si>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</si>
  <si>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</si>
  <si>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</si>
  <si>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</si>
  <si>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</si>
  <si>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</si>
  <si>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</si>
  <si>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</si>
  <si>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</si>
  <si>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</si>
  <si>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</si>
  <si>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</si>
  <si>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</si>
  <si>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</si>
  <si>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</si>
  <si>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</si>
  <si>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</si>
  <si>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</si>
  <si>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</si>
  <si>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</si>
  <si>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</si>
  <si>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</si>
  <si>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</si>
  <si>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</si>
  <si>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</si>
  <si>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</si>
  <si>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</si>
  <si>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</si>
  <si>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</si>
  <si>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</si>
  <si>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</si>
  <si>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</si>
  <si>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</si>
  <si>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</si>
  <si>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</si>
  <si>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</si>
  <si>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</si>
  <si>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</si>
  <si>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</si>
  <si>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</si>
  <si>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</si>
  <si>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</si>
  <si>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</si>
  <si>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</si>
  <si>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</si>
  <si>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</si>
  <si>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</si>
  <si>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</si>
  <si>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</si>
  <si>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</si>
  <si>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</si>
  <si>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</si>
  <si>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</si>
  <si>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</si>
  <si>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</si>
  <si>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</si>
  <si>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</si>
  <si>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</si>
  <si>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</si>
  <si>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</si>
  <si>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</si>
  <si>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</si>
  <si>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</si>
  <si>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</si>
  <si>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</si>
  <si>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</si>
  <si>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</si>
  <si>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</si>
  <si>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</si>
  <si>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</si>
  <si>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</si>
  <si>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</si>
  <si>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</si>
  <si>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</si>
  <si>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</si>
  <si>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</si>
  <si>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</si>
  <si>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</si>
  <si>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</si>
  <si>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</si>
  <si>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</si>
  <si>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</si>
  <si>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</si>
  <si>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</si>
  <si>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</si>
  <si>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</si>
  <si>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</si>
  <si>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</si>
  <si>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</si>
  <si>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</si>
  <si>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</si>
  <si>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</si>
  <si>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</si>
  <si>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</si>
  <si>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</si>
  <si>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</si>
  <si>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</si>
  <si>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</si>
  <si>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</si>
  <si>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</si>
  <si>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</si>
  <si>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</si>
  <si>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</si>
  <si>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</si>
  <si>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</si>
  <si>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</si>
  <si>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</si>
  <si>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</si>
  <si>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</si>
  <si>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</si>
  <si>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</si>
  <si>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</si>
  <si>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</si>
  <si>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</si>
  <si>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</si>
  <si>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</si>
  <si>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</si>
  <si>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</si>
  <si>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</si>
  <si>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</si>
  <si>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</si>
  <si>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</si>
  <si>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</si>
  <si>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</si>
  <si>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</si>
  <si>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</si>
  <si>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</si>
  <si>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</si>
  <si>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</si>
  <si>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</si>
  <si>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</si>
  <si>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</si>
  <si>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</si>
  <si>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</si>
  <si>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</si>
  <si>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</si>
  <si>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</si>
  <si>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</si>
  <si>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</si>
  <si>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</si>
  <si>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</si>
  <si>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</si>
  <si>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</si>
  <si>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</si>
  <si>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</si>
  <si>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</si>
  <si>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</si>
  <si>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</si>
  <si>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</si>
  <si>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</si>
  <si>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</si>
  <si>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</si>
  <si>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</si>
  <si>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</si>
  <si>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</si>
  <si>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</si>
  <si>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</si>
  <si>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</si>
  <si>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</si>
  <si>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</si>
  <si>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</si>
  <si>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</si>
  <si>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</si>
  <si>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</si>
  <si>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</si>
  <si>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</si>
  <si>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</si>
  <si>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</si>
  <si>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</si>
  <si>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</si>
  <si>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</si>
  <si>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</si>
  <si>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</si>
  <si>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</si>
  <si>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</si>
  <si>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</si>
  <si>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</si>
  <si>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</si>
  <si>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</si>
  <si>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</si>
  <si>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</si>
  <si>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</si>
  <si>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</si>
  <si>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</si>
  <si>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</si>
  <si>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</si>
  <si>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</si>
  <si>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</si>
  <si>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</si>
  <si>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</si>
  <si>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</si>
  <si>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</si>
  <si>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</si>
  <si>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</si>
  <si>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</si>
  <si>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</si>
  <si>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</si>
  <si>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</si>
  <si>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</si>
  <si>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</si>
  <si>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</si>
  <si>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</si>
  <si>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</si>
  <si>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</si>
  <si>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</si>
  <si>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</si>
  <si>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</si>
  <si>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</si>
  <si>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</si>
  <si>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</si>
  <si>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</si>
  <si>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</si>
  <si>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</si>
  <si>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</si>
  <si>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</si>
  <si>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</si>
  <si>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</si>
  <si>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</si>
  <si>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</si>
  <si>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</si>
  <si>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</si>
  <si>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</si>
  <si>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</si>
  <si>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</si>
  <si>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</si>
  <si>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</si>
  <si>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</si>
  <si>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</si>
  <si>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</si>
  <si>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</si>
  <si>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</si>
  <si>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</si>
  <si>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</si>
  <si>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</si>
  <si>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</si>
  <si>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</si>
  <si>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</si>
  <si>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</si>
  <si>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</si>
  <si>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</si>
  <si>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</si>
  <si>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</si>
  <si>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</si>
  <si>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</si>
  <si>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</si>
  <si>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</si>
  <si>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</si>
  <si>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</si>
  <si>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</si>
  <si>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</si>
  <si>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</si>
  <si>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</si>
  <si>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</si>
  <si>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</si>
  <si>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</si>
  <si>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</si>
  <si>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</si>
  <si>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</si>
  <si>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</si>
  <si>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</si>
  <si>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</si>
  <si>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</si>
  <si>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</si>
  <si>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</si>
  <si>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</si>
  <si>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</si>
  <si>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</si>
  <si>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</si>
  <si>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</si>
  <si>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</si>
  <si>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</si>
  <si>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</si>
  <si>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</si>
  <si>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</si>
  <si>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</si>
  <si>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</si>
  <si>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</si>
  <si>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</si>
  <si>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</si>
  <si>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</si>
  <si>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</si>
  <si>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</si>
  <si>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</si>
  <si>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</si>
  <si>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</si>
  <si>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</si>
  <si>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</si>
  <si>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</si>
  <si>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</si>
  <si>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</si>
  <si>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</si>
  <si>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</si>
  <si>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</si>
  <si>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</si>
  <si>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</si>
  <si>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</si>
  <si>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</si>
  <si>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</si>
  <si>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</si>
  <si>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</si>
  <si>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</si>
  <si>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</si>
  <si>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</si>
  <si>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</si>
  <si>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</si>
  <si>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</si>
  <si>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</si>
  <si>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</si>
  <si>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</si>
  <si>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</si>
  <si>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</si>
  <si>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</si>
  <si>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</si>
  <si>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</si>
  <si>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</si>
  <si>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</si>
  <si>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</si>
  <si>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</si>
  <si>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</si>
  <si>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</si>
  <si>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</si>
  <si>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</si>
  <si>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</si>
  <si>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</si>
  <si>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</si>
  <si>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</si>
  <si>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</si>
  <si>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</si>
  <si>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</si>
  <si>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</si>
  <si>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</si>
  <si>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</si>
  <si>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</si>
  <si>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</si>
  <si>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</si>
  <si>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</si>
  <si>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</si>
  <si>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</si>
  <si>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</si>
  <si>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</si>
  <si>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</si>
  <si>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</si>
  <si>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</si>
  <si>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</si>
  <si>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</si>
  <si>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</si>
  <si>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</si>
  <si>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</si>
  <si>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</si>
  <si>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</si>
  <si>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</si>
  <si>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</si>
  <si>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</si>
  <si>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</si>
  <si>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</si>
  <si>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</si>
  <si>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</si>
  <si>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</si>
  <si>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</si>
  <si>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</si>
  <si>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</si>
  <si>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</si>
  <si>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</si>
  <si>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</si>
  <si>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</si>
  <si>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</si>
  <si>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</si>
  <si>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</si>
  <si>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</si>
  <si>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</si>
  <si>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</si>
  <si>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</si>
  <si>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</si>
  <si>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</si>
  <si>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</si>
  <si>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</si>
  <si>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</si>
  <si>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</si>
  <si>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</si>
  <si>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</si>
  <si>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</si>
  <si>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</si>
  <si>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</si>
  <si>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</si>
  <si>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</si>
  <si>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</si>
  <si>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</si>
  <si>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</si>
  <si>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</si>
  <si>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</si>
  <si>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</si>
  <si>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</si>
  <si>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</si>
  <si>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</si>
  <si>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</si>
  <si>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</si>
  <si>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</si>
  <si>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</si>
  <si>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</si>
  <si>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</si>
  <si>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</si>
  <si>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</si>
  <si>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</si>
  <si>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</si>
  <si>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</si>
  <si>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</si>
  <si>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</si>
  <si>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</si>
  <si>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</si>
  <si>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</si>
  <si>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</si>
  <si>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</si>
  <si>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</si>
  <si>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</si>
  <si>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</si>
  <si>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</si>
  <si>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</si>
  <si>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</si>
  <si>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</si>
  <si>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</si>
  <si>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</si>
  <si>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</si>
  <si>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</si>
  <si>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</si>
  <si>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</si>
  <si>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</si>
  <si>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</si>
  <si>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</si>
  <si>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</si>
  <si>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</si>
  <si>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</si>
  <si>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</si>
  <si>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</si>
  <si>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</si>
  <si>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</si>
  <si>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</si>
  <si>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</si>
  <si>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</si>
  <si>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</si>
  <si>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</si>
  <si>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</si>
  <si>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</si>
  <si>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</si>
  <si>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</si>
  <si>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</si>
  <si>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</si>
  <si>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</si>
  <si>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</si>
  <si>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</si>
  <si>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</si>
  <si>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</si>
  <si>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</si>
  <si>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</si>
  <si>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</si>
  <si>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</si>
  <si>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</si>
  <si>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</si>
  <si>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</si>
  <si>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</si>
  <si>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</si>
  <si>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</si>
  <si>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</si>
  <si>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</si>
  <si>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</si>
  <si>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</si>
  <si>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</si>
  <si>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</si>
  <si>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</si>
  <si>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</si>
  <si>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</si>
  <si>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</si>
  <si>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</si>
  <si>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</si>
  <si>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</si>
  <si>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</si>
  <si>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</si>
  <si>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</si>
  <si>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</si>
  <si>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</si>
  <si>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</si>
  <si>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</si>
  <si>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</si>
  <si>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</si>
  <si>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</si>
  <si>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</si>
  <si>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</si>
  <si>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</si>
  <si>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</si>
  <si>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</si>
  <si>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</si>
  <si>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</si>
  <si>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</si>
  <si>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</si>
  <si>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</si>
  <si>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</si>
  <si>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</si>
  <si>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</si>
  <si>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</si>
  <si>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</si>
  <si>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</si>
  <si>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</si>
  <si>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</si>
  <si>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</si>
  <si>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</si>
  <si>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</si>
  <si>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</si>
  <si>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</si>
  <si>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</si>
  <si>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</si>
  <si>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</si>
  <si>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</si>
  <si>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</si>
  <si>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</si>
  <si>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</si>
  <si>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</si>
  <si>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</si>
  <si>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</si>
  <si>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</si>
  <si>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</si>
  <si>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</si>
  <si>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</si>
  <si>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</si>
  <si>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</si>
  <si>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</si>
  <si>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</si>
  <si>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</si>
  <si>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</si>
  <si>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</si>
  <si>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</si>
  <si>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</si>
  <si>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</si>
  <si>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</si>
  <si>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</si>
  <si>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</si>
  <si>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</si>
  <si>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</si>
  <si>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</si>
  <si>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</si>
  <si>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</si>
  <si>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</si>
  <si>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</si>
  <si>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</si>
  <si>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</si>
  <si>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</si>
  <si>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</si>
  <si>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</si>
  <si>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</si>
  <si>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</si>
  <si>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</si>
  <si>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</si>
  <si>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</si>
  <si>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</si>
  <si>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</si>
  <si>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</si>
  <si>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</si>
  <si>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</si>
  <si>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</si>
  <si>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</si>
  <si>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</si>
  <si>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</si>
  <si>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</si>
  <si>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</si>
  <si>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</si>
  <si>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</si>
  <si>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</si>
  <si>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</si>
  <si>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</si>
  <si>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</si>
  <si>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</si>
  <si>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</si>
  <si>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</si>
  <si>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</si>
  <si>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</si>
  <si>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</si>
  <si>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</si>
  <si>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</si>
  <si>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</si>
  <si>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</si>
  <si>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</si>
  <si>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</si>
  <si>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</si>
  <si>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</si>
  <si>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</si>
  <si>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</si>
  <si>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</si>
  <si>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</si>
  <si>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</si>
  <si>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</si>
  <si>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</si>
  <si>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</si>
  <si>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</si>
  <si>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</si>
  <si>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</si>
  <si>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</si>
  <si>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</si>
  <si>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</si>
  <si>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</si>
  <si>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</si>
  <si>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</si>
  <si>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</si>
  <si>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</si>
  <si>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</si>
  <si>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</si>
  <si>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</si>
  <si>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</si>
  <si>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</si>
  <si>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</si>
  <si>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</si>
  <si>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</si>
  <si>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</si>
  <si>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</si>
  <si>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</si>
  <si>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</si>
  <si>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</si>
  <si>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</si>
  <si>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</si>
  <si>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</si>
  <si>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</si>
  <si>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</si>
  <si>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</si>
  <si>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</si>
  <si>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</si>
  <si>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</si>
  <si>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</si>
  <si>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</si>
  <si>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</si>
  <si>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</si>
  <si>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</si>
  <si>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</si>
  <si>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</si>
  <si>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</si>
  <si>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</si>
  <si>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</si>
  <si>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</si>
  <si>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</si>
  <si>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</si>
  <si>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</si>
  <si>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</si>
  <si>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</si>
  <si>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</si>
  <si>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</si>
  <si>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</si>
  <si>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</si>
  <si>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</si>
  <si>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</si>
  <si>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</si>
  <si>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</si>
  <si>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</si>
  <si>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</si>
  <si>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</si>
  <si>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</si>
  <si>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</si>
  <si>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</si>
  <si>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</si>
  <si>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</si>
  <si>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</si>
  <si>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</si>
  <si>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</si>
  <si>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</si>
  <si>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</si>
  <si>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</si>
  <si>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</si>
  <si>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</si>
  <si>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</si>
  <si>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</si>
  <si>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</si>
  <si>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</si>
  <si>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</si>
  <si>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</si>
  <si>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</si>
  <si>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</si>
  <si>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</si>
  <si>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</si>
  <si>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</si>
  <si>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</si>
  <si>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</si>
  <si>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</si>
  <si>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</si>
  <si>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</si>
  <si>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</si>
  <si>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</si>
  <si>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</si>
  <si>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</si>
  <si>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</si>
  <si>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</si>
  <si>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</si>
  <si>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</si>
  <si>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</si>
  <si>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</si>
  <si>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</si>
  <si>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</si>
  <si>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</si>
  <si>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</si>
  <si>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</si>
  <si>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</si>
  <si>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</si>
  <si>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</si>
  <si>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</si>
  <si>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</si>
  <si>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</si>
  <si>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</si>
  <si>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</si>
  <si>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</si>
  <si>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</si>
  <si>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</si>
  <si>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</si>
  <si>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</si>
  <si>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</si>
  <si>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</si>
  <si>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</si>
  <si>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</si>
  <si>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</si>
  <si>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</si>
  <si>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</si>
  <si>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</si>
  <si>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</si>
  <si>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</si>
  <si>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</si>
  <si>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</si>
  <si>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</si>
  <si>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</si>
  <si>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</si>
  <si>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</si>
  <si>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</si>
  <si>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</si>
  <si>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</si>
  <si>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</si>
  <si>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</si>
  <si>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</si>
  <si>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</si>
  <si>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</si>
  <si>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</si>
  <si>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</si>
  <si>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</si>
  <si>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</si>
  <si>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</si>
  <si>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</si>
  <si>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</si>
  <si>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</si>
  <si>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</si>
  <si>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</si>
  <si>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</si>
  <si>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</si>
  <si>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</si>
  <si>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</si>
  <si>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</si>
  <si>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</si>
  <si>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</si>
  <si>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</si>
  <si>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</si>
  <si>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</si>
  <si>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</si>
  <si>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</si>
  <si>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</si>
  <si>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</si>
  <si>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</si>
  <si>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</si>
  <si>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</si>
  <si>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</si>
  <si>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</si>
  <si>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</si>
  <si>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</si>
  <si>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</si>
  <si>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</si>
  <si>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</si>
  <si>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</si>
  <si>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</si>
  <si>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</si>
  <si>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</si>
  <si>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</si>
  <si>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</si>
  <si>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</si>
  <si>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</si>
  <si>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</si>
  <si>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</si>
  <si>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</si>
  <si>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</si>
  <si>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</si>
  <si>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</si>
  <si>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</si>
  <si>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</si>
  <si>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</si>
  <si>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</si>
  <si>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</si>
  <si>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</si>
  <si>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</si>
  <si>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</si>
  <si>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</si>
  <si>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</si>
  <si>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</si>
  <si>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</si>
  <si>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</si>
  <si>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</si>
  <si>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</si>
  <si>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</si>
  <si>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</si>
  <si>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</si>
  <si>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</si>
  <si>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</si>
  <si>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</si>
  <si>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</si>
  <si>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</si>
  <si>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</si>
  <si>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</si>
  <si>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</si>
  <si>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</si>
  <si>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</si>
  <si>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</si>
  <si>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</si>
  <si>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</si>
  <si>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</si>
  <si>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</si>
  <si>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</si>
  <si>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</si>
  <si>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</si>
  <si>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</si>
  <si>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</si>
  <si>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</si>
  <si>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</si>
  <si>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</si>
  <si>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</si>
  <si>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</si>
  <si>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</si>
  <si>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</si>
  <si>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</si>
  <si>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</si>
  <si>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</si>
  <si>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</si>
  <si>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</si>
  <si>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</si>
  <si>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</si>
  <si>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</si>
  <si>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</si>
  <si>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</si>
  <si>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</si>
  <si>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</si>
  <si>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</si>
  <si>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</si>
  <si>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</si>
  <si>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</si>
  <si>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</si>
  <si>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</si>
  <si>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</si>
  <si>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</si>
  <si>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</si>
  <si>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</si>
  <si>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</si>
  <si>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</si>
  <si>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</si>
  <si>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</si>
  <si>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</si>
  <si>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</si>
  <si>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</si>
  <si>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</si>
  <si>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</si>
  <si>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</si>
  <si>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</si>
  <si>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</si>
  <si>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</si>
  <si>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</si>
  <si>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</si>
  <si>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</si>
  <si>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</si>
  <si>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</si>
  <si>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</si>
  <si>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</si>
  <si>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</si>
  <si>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</si>
  <si>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</si>
  <si>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</si>
  <si>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</si>
  <si>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</si>
  <si>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</si>
  <si>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</si>
  <si>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</si>
  <si>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</si>
  <si>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</si>
  <si>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</si>
  <si>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</si>
  <si>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</si>
  <si>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</si>
  <si>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</si>
  <si>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</si>
  <si>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</si>
  <si>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</si>
  <si>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</si>
  <si>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</si>
  <si>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</si>
  <si>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</si>
  <si>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</si>
  <si>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</si>
  <si>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</si>
  <si>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</si>
  <si>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</si>
  <si>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</si>
  <si>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</si>
  <si>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</si>
  <si>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</si>
  <si>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</si>
  <si>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</si>
  <si>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</si>
  <si>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</si>
  <si>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</si>
  <si>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</si>
  <si>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</si>
  <si>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</si>
  <si>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</si>
  <si>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</si>
  <si>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</si>
  <si>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</si>
  <si>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</si>
  <si>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</si>
  <si>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</si>
  <si>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</si>
  <si>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</si>
  <si>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</si>
  <si>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</si>
  <si>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</si>
  <si>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</si>
  <si>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</si>
  <si>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</si>
  <si>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</si>
  <si>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</si>
  <si>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</si>
  <si>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</si>
  <si>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</si>
  <si>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</si>
  <si>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</si>
  <si>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</si>
  <si>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</si>
  <si>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</si>
  <si>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</si>
  <si>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</si>
  <si>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</si>
  <si>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</si>
  <si>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</si>
  <si>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</si>
  <si>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</si>
  <si>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</si>
  <si>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</si>
  <si>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</si>
  <si>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</si>
  <si>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</si>
  <si>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</si>
  <si>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</si>
  <si>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</si>
  <si>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</si>
  <si>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</si>
  <si>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</si>
  <si>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</si>
  <si>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</si>
  <si>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</si>
  <si>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</si>
  <si>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</si>
  <si>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</si>
  <si>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</si>
  <si>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</si>
  <si>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</si>
  <si>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</si>
  <si>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</si>
  <si>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</si>
  <si>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</si>
  <si>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</si>
  <si>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</si>
  <si>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</si>
  <si>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</si>
  <si>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</si>
  <si>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</si>
  <si>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</si>
  <si>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</si>
  <si>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</si>
  <si>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</si>
  <si>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</si>
  <si>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</si>
  <si>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</si>
  <si>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</si>
  <si>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</si>
  <si>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</si>
  <si>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</si>
  <si>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</si>
  <si>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</si>
  <si>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</si>
  <si>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</si>
  <si>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</si>
  <si>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</si>
  <si>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</si>
  <si>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</si>
  <si>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</si>
  <si>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</si>
  <si>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</si>
  <si>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</si>
  <si>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</si>
  <si>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</si>
  <si>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</si>
  <si>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</si>
  <si>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</si>
  <si>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</si>
  <si>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</si>
  <si>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</si>
  <si>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</si>
  <si>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</si>
  <si>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</si>
  <si>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</si>
  <si>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</si>
  <si>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</si>
  <si>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</si>
  <si>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</si>
  <si>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</si>
  <si>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</si>
  <si>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</si>
  <si>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</si>
  <si>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</si>
  <si>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</si>
  <si>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</si>
  <si>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</si>
  <si>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</si>
  <si>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</si>
  <si>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</si>
  <si>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</si>
  <si>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</si>
  <si>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</si>
  <si>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</si>
  <si>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</si>
  <si>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</si>
  <si>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</si>
  <si>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</si>
  <si>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</si>
  <si>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</si>
  <si>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</si>
  <si>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</si>
  <si>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</si>
  <si>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</si>
  <si>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</si>
  <si>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</si>
  <si>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</si>
  <si>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</si>
  <si>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</si>
  <si>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</si>
  <si>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</si>
  <si>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</si>
  <si>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</si>
  <si>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</si>
  <si>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</si>
  <si>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</si>
  <si>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</si>
  <si>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</si>
  <si>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</si>
  <si>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</si>
  <si>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</si>
  <si>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</si>
  <si>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</si>
  <si>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</si>
  <si>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</si>
  <si>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</si>
  <si>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</si>
  <si>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</si>
  <si>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</si>
  <si>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</si>
  <si>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</si>
  <si>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</si>
  <si>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</si>
  <si>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</si>
  <si>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</si>
  <si>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</si>
  <si>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</si>
  <si>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</si>
  <si>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</si>
  <si>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</si>
  <si>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</si>
  <si>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</si>
  <si>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</si>
  <si>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</si>
  <si>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</si>
  <si>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</si>
  <si>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</si>
  <si>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</si>
  <si>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</si>
  <si>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</si>
  <si>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</si>
  <si>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</si>
  <si>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</si>
  <si>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</si>
  <si>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</si>
  <si>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</si>
  <si>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</si>
  <si>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</si>
  <si>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</si>
  <si>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</si>
  <si>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</si>
  <si>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</si>
  <si>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</si>
  <si>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</si>
  <si>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</si>
  <si>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</si>
  <si>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</si>
  <si>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</si>
  <si>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</si>
  <si>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</si>
  <si>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</si>
  <si>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</si>
  <si>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</si>
  <si>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</si>
  <si>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</si>
  <si>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</si>
  <si>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</si>
  <si>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</si>
  <si>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</si>
  <si>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</si>
  <si>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</si>
  <si>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</si>
  <si>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</si>
  <si>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</si>
  <si>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</si>
  <si>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</si>
  <si>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</si>
  <si>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</si>
  <si>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</si>
  <si>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</si>
  <si>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</si>
  <si>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</si>
  <si>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</si>
  <si>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</si>
  <si>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</si>
  <si>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</si>
  <si>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</si>
  <si>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</si>
  <si>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</si>
  <si>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</si>
  <si>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</si>
  <si>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</si>
  <si>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</si>
  <si>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</si>
  <si>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</si>
  <si>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</si>
  <si>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</si>
  <si>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</si>
  <si>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</si>
  <si>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</si>
  <si>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</si>
  <si>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</si>
  <si>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</si>
  <si>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</si>
  <si>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</si>
  <si>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</si>
  <si>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</si>
  <si>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</si>
  <si>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</si>
  <si>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</si>
  <si>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</si>
  <si>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</si>
  <si>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</si>
  <si>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</si>
  <si>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</si>
  <si>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</si>
  <si>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</si>
  <si>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</si>
  <si>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</si>
  <si>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</si>
  <si>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</si>
  <si>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</si>
  <si>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</si>
  <si>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</si>
  <si>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</si>
  <si>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</si>
  <si>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</si>
  <si>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</si>
  <si>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</si>
  <si>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</si>
  <si>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</si>
  <si>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</si>
  <si>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</si>
  <si>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</si>
  <si>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</si>
  <si>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</si>
  <si>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</si>
  <si>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</si>
  <si>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</si>
  <si>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</si>
  <si>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</si>
  <si>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</si>
  <si>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</si>
  <si>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</si>
  <si>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</si>
  <si>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</si>
  <si>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</si>
  <si>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</si>
  <si>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</si>
  <si>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</si>
  <si>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</si>
  <si>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</si>
  <si>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</si>
  <si>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</si>
  <si>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</si>
  <si>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</si>
  <si>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</si>
  <si>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</si>
  <si>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</si>
  <si>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</si>
  <si>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</si>
  <si>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</si>
  <si>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</si>
  <si>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</si>
  <si>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</si>
  <si>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</si>
  <si>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</si>
  <si>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</si>
  <si>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</si>
  <si>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</si>
  <si>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</si>
  <si>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</si>
  <si>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</si>
  <si>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</si>
  <si>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</si>
  <si>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</si>
  <si>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</si>
  <si>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</si>
  <si>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</si>
  <si>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</si>
  <si>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</si>
  <si>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</si>
  <si>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</si>
  <si>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</si>
  <si>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</si>
  <si>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</si>
  <si>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</si>
  <si>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</si>
  <si>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</si>
  <si>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</si>
  <si>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</si>
  <si>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</si>
  <si>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</si>
  <si>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</si>
  <si>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</si>
  <si>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</si>
  <si>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</si>
  <si>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</si>
  <si>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</si>
  <si>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</si>
  <si>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</si>
  <si>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</si>
  <si>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</si>
  <si>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</si>
  <si>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</si>
  <si>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</si>
  <si>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</si>
  <si>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</si>
  <si>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</si>
  <si>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</si>
  <si>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</si>
  <si>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</si>
  <si>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</si>
  <si>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</si>
  <si>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</si>
  <si>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</si>
  <si>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</si>
  <si>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</si>
  <si>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</si>
  <si>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</si>
  <si>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</si>
  <si>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</si>
  <si>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</si>
  <si>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</si>
  <si>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</si>
  <si>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</si>
  <si>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</si>
  <si>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</si>
  <si>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</si>
  <si>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</si>
  <si>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</si>
  <si>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</si>
  <si>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</si>
  <si>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</si>
  <si>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</si>
  <si>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</si>
  <si>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</si>
  <si>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</si>
  <si>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</si>
  <si>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</si>
  <si>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</si>
  <si>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</si>
  <si>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</si>
  <si>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</si>
  <si>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</si>
  <si>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</si>
  <si>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</si>
  <si>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</si>
  <si>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</si>
  <si>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</si>
  <si>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</si>
  <si>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</si>
  <si>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</si>
  <si>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</si>
  <si>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</si>
  <si>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</si>
  <si>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</si>
  <si>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</si>
  <si>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</si>
  <si>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</si>
  <si>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</si>
  <si>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</si>
  <si>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</si>
  <si>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</si>
  <si>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</si>
  <si>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</si>
  <si>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</si>
  <si>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</si>
  <si>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</si>
  <si>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</si>
  <si>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</si>
  <si>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</si>
  <si>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</si>
  <si>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</si>
  <si>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</si>
  <si>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</si>
  <si>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</si>
  <si>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</si>
  <si>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</si>
  <si>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</si>
  <si>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</si>
  <si>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</si>
  <si>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</si>
  <si>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</si>
  <si>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</si>
  <si>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</si>
  <si>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</si>
  <si>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</si>
  <si>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</si>
  <si>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</si>
  <si>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</si>
  <si>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</si>
  <si>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</si>
  <si>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</si>
  <si>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</si>
  <si>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</si>
  <si>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</si>
  <si>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</si>
  <si>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</si>
  <si>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</si>
  <si>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</si>
  <si>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</si>
  <si>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</si>
  <si>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</si>
  <si>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</si>
  <si>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</si>
  <si>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</si>
  <si>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</si>
  <si>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</si>
  <si>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</si>
  <si>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</si>
  <si>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</si>
  <si>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</si>
  <si>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</si>
  <si>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</si>
  <si>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</si>
  <si>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</si>
  <si>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</si>
  <si>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</si>
  <si>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</si>
  <si>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</si>
  <si>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</si>
  <si>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</si>
  <si>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</si>
  <si>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</si>
  <si>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</si>
  <si>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</si>
  <si>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</si>
  <si>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</si>
  <si>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</si>
  <si>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</si>
  <si>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</si>
  <si>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</si>
  <si>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</si>
  <si>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</si>
  <si>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</si>
  <si>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</si>
  <si>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</si>
  <si>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</si>
  <si>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</si>
  <si>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</si>
  <si>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</si>
  <si>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</si>
  <si>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</si>
  <si>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</si>
  <si>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</si>
  <si>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</si>
  <si>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</si>
  <si>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</si>
  <si>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</si>
  <si>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</si>
  <si>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</si>
  <si>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</si>
  <si>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</si>
  <si>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</si>
  <si>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</si>
  <si>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</si>
  <si>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</si>
  <si>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</si>
  <si>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</si>
  <si>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</si>
  <si>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</si>
  <si>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</si>
  <si>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</si>
  <si>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</si>
  <si>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</si>
  <si>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</si>
  <si>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</si>
  <si>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</si>
  <si>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</si>
  <si>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</si>
  <si>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</si>
  <si>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</si>
  <si>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</si>
  <si>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</si>
  <si>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</si>
  <si>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</si>
  <si>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</si>
  <si>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</si>
  <si>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</si>
  <si>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</si>
  <si>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</si>
  <si>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</si>
  <si>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</si>
  <si>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</si>
  <si>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</si>
  <si>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</si>
  <si>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</si>
  <si>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</si>
  <si>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</si>
  <si>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</si>
  <si>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</si>
  <si>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</si>
  <si>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</si>
  <si>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</si>
  <si>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</si>
  <si>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</si>
  <si>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</si>
  <si>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</si>
  <si>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</si>
  <si>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</si>
  <si>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</si>
  <si>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</si>
  <si>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</si>
  <si>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</si>
  <si>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</si>
  <si>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</si>
  <si>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</si>
  <si>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</si>
  <si>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</si>
  <si>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</si>
  <si>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</si>
  <si>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</si>
  <si>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</si>
  <si>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</si>
  <si>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</si>
  <si>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</si>
  <si>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</si>
  <si>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</si>
  <si>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</si>
  <si>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</si>
  <si>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</si>
  <si>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</si>
  <si>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</si>
  <si>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</si>
  <si>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</si>
  <si>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</si>
  <si>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</si>
  <si>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</si>
  <si>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</si>
  <si>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</si>
  <si>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</si>
  <si>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</si>
  <si>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</si>
  <si>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</si>
  <si>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</si>
  <si>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</si>
  <si>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</si>
  <si>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</si>
  <si>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</si>
  <si>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</si>
  <si>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</si>
  <si>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</si>
  <si>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</si>
  <si>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</si>
  <si>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</si>
  <si>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</si>
  <si>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</si>
  <si>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</si>
  <si>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</si>
  <si>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</si>
  <si>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</si>
  <si>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</si>
  <si>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</si>
  <si>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</si>
  <si>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</si>
  <si>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</si>
  <si>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</si>
  <si>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</si>
  <si>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</si>
  <si>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</si>
  <si>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</si>
  <si>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</si>
  <si>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</si>
  <si>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</si>
  <si>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</si>
  <si>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</si>
  <si>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</si>
  <si>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</si>
  <si>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</si>
  <si>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</si>
  <si>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</si>
  <si>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</si>
  <si>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</si>
  <si>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</si>
  <si>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</si>
  <si>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</si>
  <si>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</si>
  <si>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</si>
  <si>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</si>
  <si>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</si>
  <si>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</si>
  <si>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</si>
  <si>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</si>
  <si>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</si>
  <si>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</si>
  <si>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</si>
  <si>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</si>
  <si>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</si>
  <si>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</si>
  <si>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</si>
  <si>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</si>
  <si>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</si>
  <si>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</si>
  <si>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</si>
  <si>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</si>
  <si>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</si>
  <si>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</si>
  <si>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</si>
  <si>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</si>
  <si>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</si>
  <si>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</si>
  <si>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</si>
  <si>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</si>
  <si>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</si>
  <si>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</si>
  <si>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</si>
  <si>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</si>
  <si>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</si>
  <si>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</si>
  <si>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</si>
  <si>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</si>
  <si>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</si>
  <si>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</si>
  <si>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</si>
  <si>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</si>
  <si>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</si>
  <si>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</si>
  <si>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</si>
  <si>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</si>
  <si>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</si>
  <si>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</si>
  <si>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</si>
  <si>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</si>
  <si>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</si>
  <si>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</si>
  <si>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</si>
  <si>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</si>
  <si>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</si>
  <si>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</si>
  <si>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</si>
  <si>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</si>
  <si>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</si>
  <si>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</si>
  <si>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</si>
  <si>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</si>
  <si>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</si>
  <si>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</si>
  <si>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</si>
  <si>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</si>
  <si>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</si>
  <si>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</si>
  <si>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</si>
  <si>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</si>
  <si>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</si>
  <si>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</si>
  <si>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</si>
  <si>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</si>
  <si>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</si>
  <si>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</si>
  <si>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</si>
  <si>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</si>
  <si>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</si>
  <si>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</si>
  <si>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</si>
  <si>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</si>
  <si>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</si>
  <si>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</si>
  <si>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</si>
  <si>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</si>
  <si>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</si>
  <si>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</si>
  <si>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</si>
  <si>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</si>
  <si>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</si>
  <si>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</si>
  <si>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</si>
  <si>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</si>
  <si>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</si>
  <si>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</si>
  <si>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</si>
  <si>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</si>
  <si>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</si>
  <si>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</si>
  <si>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</si>
  <si>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</si>
  <si>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</si>
  <si>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</si>
  <si>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</si>
  <si>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</si>
  <si>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</si>
  <si>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</si>
  <si>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</si>
  <si>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</si>
  <si>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</si>
  <si>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</si>
  <si>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</si>
  <si>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</si>
  <si>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</si>
  <si>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</si>
  <si>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</si>
  <si>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</si>
  <si>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</si>
  <si>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</si>
  <si>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</si>
  <si>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</si>
  <si>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</si>
  <si>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</si>
  <si>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</si>
  <si>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</si>
  <si>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</si>
  <si>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</si>
  <si>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</si>
  <si>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</si>
  <si>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</si>
  <si>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</si>
  <si>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</si>
  <si>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</si>
  <si>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</si>
  <si>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</si>
  <si>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</si>
  <si>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</si>
  <si>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</si>
  <si>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</si>
  <si>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</si>
  <si>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</si>
  <si>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</si>
  <si>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</si>
  <si>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</si>
  <si>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</si>
  <si>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</si>
  <si>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</si>
  <si>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</si>
  <si>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</si>
  <si>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</si>
  <si>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</si>
  <si>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</si>
  <si>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</si>
  <si>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</si>
  <si>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</si>
  <si>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</si>
  <si>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</si>
  <si>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</si>
  <si>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</si>
  <si>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</si>
  <si>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</si>
  <si>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</si>
  <si>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</si>
  <si>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</si>
  <si>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</si>
  <si>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</si>
  <si>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</si>
  <si>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</si>
  <si>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</si>
  <si>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</si>
  <si>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</si>
  <si>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</si>
  <si>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</si>
  <si>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</si>
  <si>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</si>
  <si>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</si>
  <si>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</si>
  <si>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</si>
  <si>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</si>
  <si>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</si>
  <si>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</si>
  <si>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</si>
  <si>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</si>
  <si>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</si>
  <si>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</si>
  <si>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</si>
  <si>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</si>
  <si>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</si>
  <si>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</si>
  <si>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</si>
  <si>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</si>
  <si>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</si>
  <si>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</si>
  <si>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</si>
  <si>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</si>
  <si>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</si>
  <si>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</si>
  <si>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</si>
  <si>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</si>
  <si>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</si>
  <si>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</si>
  <si>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</si>
  <si>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</si>
  <si>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</si>
  <si>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</si>
  <si>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</si>
  <si>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</si>
  <si>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</si>
  <si>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</si>
  <si>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</si>
  <si>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</si>
  <si>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</si>
  <si>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</si>
  <si>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</si>
  <si>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</si>
  <si>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</si>
  <si>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</si>
  <si>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</si>
  <si>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</si>
  <si>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</si>
  <si>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</si>
  <si>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</si>
  <si>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</si>
  <si>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</si>
  <si>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</si>
  <si>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</si>
  <si>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</si>
  <si>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</si>
  <si>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</si>
  <si>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</si>
  <si>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</si>
  <si>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</si>
  <si>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</si>
  <si>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</si>
  <si>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</si>
  <si>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</si>
  <si>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</si>
  <si>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</si>
  <si>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</si>
  <si>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</si>
  <si>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</si>
  <si>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</si>
  <si>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</si>
  <si>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</si>
  <si>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</si>
  <si>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</si>
  <si>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</si>
  <si>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</si>
  <si>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</si>
  <si>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</si>
  <si>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</si>
  <si>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</si>
  <si>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</si>
  <si>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</si>
  <si>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</si>
  <si>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</si>
  <si>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</si>
  <si>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</si>
  <si>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</si>
  <si>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</si>
  <si>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</si>
  <si>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</si>
  <si>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</si>
  <si>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</si>
  <si>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</si>
  <si>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</si>
  <si>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</si>
  <si>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</si>
  <si>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</si>
  <si>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</si>
  <si>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</si>
  <si>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</si>
  <si>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</si>
  <si>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</si>
  <si>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</si>
  <si>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</si>
  <si>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</si>
  <si>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</si>
  <si>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</si>
  <si>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</si>
  <si>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</si>
  <si>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</si>
  <si>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</si>
  <si>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</si>
  <si>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</si>
  <si>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</si>
  <si>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</si>
  <si>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</si>
  <si>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</si>
  <si>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</si>
  <si>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</si>
  <si>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</si>
  <si>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</si>
  <si>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</si>
  <si>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</si>
  <si>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</si>
  <si>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</si>
  <si>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</si>
  <si>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</si>
  <si>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</si>
  <si>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</si>
  <si>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</si>
  <si>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</si>
  <si>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</si>
  <si>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</si>
  <si>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</si>
  <si>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</si>
  <si>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</si>
  <si>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</si>
  <si>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</si>
  <si>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</si>
  <si>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</si>
  <si>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</si>
  <si>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</si>
  <si>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</si>
  <si>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</si>
  <si>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</si>
  <si>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</si>
  <si>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</si>
  <si>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</si>
  <si>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</si>
  <si>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</si>
  <si>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</si>
  <si>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</si>
  <si>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</si>
  <si>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</si>
  <si>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</si>
  <si>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</si>
  <si>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</si>
  <si>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</si>
  <si>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</si>
  <si>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</si>
  <si>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</si>
  <si>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</si>
  <si>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</si>
  <si>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</si>
  <si>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</si>
  <si>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</si>
  <si>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</si>
  <si>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</si>
  <si>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</si>
  <si>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</si>
  <si>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</si>
  <si>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</si>
  <si>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</si>
  <si>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</si>
  <si>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</si>
  <si>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</si>
  <si>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</si>
  <si>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</si>
  <si>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</si>
  <si>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</si>
  <si>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</si>
  <si>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</si>
  <si>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</si>
  <si>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</si>
  <si>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</si>
  <si>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</si>
  <si>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</si>
  <si>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</si>
  <si>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</si>
  <si>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</si>
  <si>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</si>
  <si>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</si>
  <si>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</si>
  <si>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</si>
  <si>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</si>
  <si>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</si>
  <si>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</si>
  <si>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</si>
  <si>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</si>
  <si>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</si>
  <si>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</si>
  <si>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</si>
  <si>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</si>
  <si>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</si>
  <si>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</si>
  <si>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</si>
  <si>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</si>
  <si>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</si>
  <si>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</si>
  <si>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</si>
  <si>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</si>
  <si>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</si>
  <si>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</si>
  <si>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</si>
  <si>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</si>
  <si>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</si>
  <si>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</si>
  <si>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</si>
  <si>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</si>
  <si>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</si>
  <si>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</si>
  <si>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</si>
  <si>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</si>
  <si>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</si>
  <si>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</si>
  <si>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</si>
  <si>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</si>
  <si>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</si>
  <si>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</si>
  <si>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</si>
  <si>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</si>
  <si>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</si>
  <si>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</si>
  <si>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</si>
  <si>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</si>
  <si>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</si>
  <si>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</si>
  <si>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</si>
  <si>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</si>
  <si>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</si>
  <si>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</si>
  <si>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</si>
  <si>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</si>
  <si>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</si>
  <si>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</si>
  <si>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</si>
  <si>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</si>
  <si>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</si>
  <si>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</si>
  <si>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</si>
  <si>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</si>
  <si>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</si>
  <si>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</si>
  <si>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</si>
  <si>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</si>
  <si>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</si>
  <si>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</si>
  <si>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</si>
  <si>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</si>
  <si>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</si>
  <si>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</si>
  <si>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</si>
  <si>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</si>
  <si>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</si>
  <si>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</si>
  <si>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</si>
  <si>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</si>
  <si>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</si>
  <si>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</si>
  <si>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</si>
  <si>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</si>
  <si>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</si>
  <si>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</si>
  <si>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</si>
  <si>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</si>
  <si>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</si>
  <si>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</si>
  <si>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</si>
  <si>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</si>
  <si>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</si>
  <si>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</si>
  <si>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</si>
  <si>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</si>
  <si>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</si>
  <si>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</si>
  <si>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</si>
  <si>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</si>
  <si>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</si>
  <si>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</si>
  <si>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</si>
  <si>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</si>
  <si>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</si>
  <si>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</si>
  <si>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</si>
  <si>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</si>
  <si>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</si>
  <si>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</si>
  <si>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</si>
  <si>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</si>
  <si>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</si>
  <si>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</si>
  <si>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</si>
  <si>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</si>
  <si>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</si>
  <si>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</si>
  <si>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</si>
  <si>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</si>
  <si>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</si>
  <si>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</si>
  <si>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</si>
  <si>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</si>
  <si>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</si>
  <si>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</si>
  <si>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</si>
  <si>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</si>
  <si>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</si>
  <si>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</si>
  <si>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</si>
  <si>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</si>
  <si>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</si>
  <si>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</si>
  <si>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</si>
  <si>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</si>
  <si>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</si>
  <si>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</si>
  <si>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</si>
  <si>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</si>
  <si>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</si>
  <si>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</si>
  <si>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</si>
  <si>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</si>
  <si>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</si>
  <si>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</si>
  <si>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</si>
  <si>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</si>
  <si>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</si>
  <si>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</si>
  <si>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</si>
  <si>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</si>
  <si>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</si>
  <si>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</si>
  <si>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</si>
  <si>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</si>
  <si>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</si>
  <si>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</si>
  <si>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</si>
  <si>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</si>
  <si>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</si>
  <si>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</si>
  <si>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</si>
  <si>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</si>
  <si>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</si>
  <si>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</si>
  <si>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</si>
  <si>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</si>
  <si>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</si>
  <si>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</si>
  <si>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</si>
  <si>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</si>
  <si>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</si>
  <si>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</si>
  <si>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</si>
  <si>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</si>
  <si>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</si>
  <si>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</si>
  <si>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</si>
  <si>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</si>
  <si>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</si>
  <si>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</si>
  <si>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</si>
  <si>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</si>
  <si>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</si>
  <si>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</si>
  <si>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</si>
  <si>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</si>
  <si>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</si>
  <si>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</si>
  <si>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</si>
  <si>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</si>
  <si>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</si>
  <si>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</si>
  <si>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</si>
  <si>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</si>
  <si>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</si>
  <si>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</si>
  <si>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</si>
  <si>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</si>
  <si>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</si>
  <si>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</si>
  <si>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</si>
  <si>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</si>
  <si>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</si>
  <si>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</si>
  <si>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</si>
  <si>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</si>
  <si>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</si>
  <si>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</si>
  <si>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</si>
  <si>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</si>
  <si>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</si>
  <si>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</si>
  <si>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</si>
  <si>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</si>
  <si>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</si>
  <si>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</si>
  <si>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</si>
  <si>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</si>
  <si>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</si>
  <si>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</si>
  <si>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</si>
  <si>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</si>
  <si>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</si>
  <si>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</si>
  <si>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</si>
  <si>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</si>
  <si>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</si>
  <si>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</si>
  <si>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</si>
  <si>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</si>
  <si>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</si>
  <si>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</si>
  <si>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</si>
  <si>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</si>
  <si>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</si>
  <si>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</si>
  <si>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</si>
  <si>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</si>
  <si>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</si>
  <si>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</si>
  <si>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</si>
  <si>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</si>
  <si>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</si>
  <si>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</si>
  <si>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</si>
  <si>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</si>
  <si>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</si>
  <si>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</si>
  <si>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</si>
  <si>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</si>
  <si>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</si>
  <si>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</si>
  <si>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</si>
  <si>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</si>
  <si>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</si>
  <si>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</si>
  <si>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</si>
  <si>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</si>
  <si>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</si>
  <si>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</si>
  <si>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</si>
  <si>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</si>
  <si>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</si>
  <si>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</si>
  <si>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</si>
  <si>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</si>
  <si>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</si>
  <si>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</si>
  <si>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</si>
  <si>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</si>
  <si>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</si>
  <si>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</si>
  <si>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</si>
  <si>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</si>
  <si>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</si>
  <si>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</si>
  <si>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</si>
  <si>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</si>
  <si>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</si>
  <si>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</si>
  <si>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</si>
  <si>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</si>
  <si>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</si>
  <si>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</si>
  <si>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</si>
  <si>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</si>
  <si>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</si>
  <si>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</si>
  <si>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</si>
  <si>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</si>
  <si>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</si>
  <si>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</si>
  <si>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</si>
  <si>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</si>
  <si>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</si>
  <si>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</si>
  <si>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</si>
  <si>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</si>
  <si>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</si>
  <si>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</si>
  <si>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</si>
  <si>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</si>
  <si>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</si>
  <si>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</si>
  <si>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</si>
  <si>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</si>
  <si>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</si>
  <si>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</si>
  <si>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</si>
  <si>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</si>
  <si>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</si>
  <si>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</si>
  <si>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</si>
  <si>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</si>
  <si>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</si>
  <si>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</si>
  <si>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</si>
  <si>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</si>
  <si>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</si>
  <si>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</si>
  <si>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</si>
  <si>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</si>
  <si>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</si>
  <si>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</si>
  <si>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</si>
  <si>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</si>
  <si>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</si>
  <si>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</si>
  <si>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</si>
  <si>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</si>
  <si>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</si>
  <si>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</si>
  <si>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</si>
  <si>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</si>
  <si>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</si>
  <si>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</si>
  <si>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</si>
  <si>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</si>
  <si>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</si>
  <si>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</si>
  <si>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</si>
  <si>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</si>
  <si>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</si>
  <si>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</si>
  <si>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</si>
  <si>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</si>
  <si>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</si>
  <si>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</si>
  <si>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</si>
  <si>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</si>
  <si>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</si>
  <si>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</si>
  <si>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</si>
  <si>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</si>
  <si>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</si>
  <si>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</si>
  <si>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</si>
  <si>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</si>
  <si>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</si>
  <si>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</si>
  <si>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</si>
  <si>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</si>
  <si>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</si>
  <si>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</si>
  <si>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</si>
  <si>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</si>
  <si>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</si>
  <si>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</si>
  <si>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</si>
  <si>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</si>
  <si>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</si>
  <si>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</si>
  <si>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</si>
  <si>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</si>
  <si>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</si>
  <si>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</si>
  <si>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</si>
  <si>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</si>
  <si>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</si>
  <si>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</si>
  <si>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</si>
  <si>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</si>
  <si>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</si>
  <si>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</si>
  <si>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</si>
  <si>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</si>
  <si>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</si>
  <si>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</si>
  <si>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</si>
  <si>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</si>
  <si>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</si>
  <si>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</si>
  <si>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</si>
  <si>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</si>
  <si>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</si>
  <si>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</si>
  <si>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</si>
  <si>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</si>
  <si>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</si>
  <si>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</si>
  <si>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</si>
  <si>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</si>
  <si>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</si>
  <si>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</si>
  <si>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</si>
  <si>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</si>
  <si>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</si>
  <si>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</si>
  <si>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</si>
  <si>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</si>
  <si>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</si>
  <si>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</si>
  <si>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</si>
  <si>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</si>
  <si>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</si>
  <si>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</si>
  <si>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</si>
  <si>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</si>
  <si>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</si>
  <si>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</si>
  <si>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</si>
  <si>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</si>
  <si>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</si>
  <si>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</si>
  <si>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</si>
  <si>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</si>
  <si>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</si>
  <si>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</si>
  <si>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</si>
  <si>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</si>
  <si>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</si>
  <si>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</si>
  <si>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</si>
  <si>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</si>
  <si>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</si>
  <si>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</si>
  <si>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</si>
  <si>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</si>
  <si>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</si>
  <si>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</si>
  <si>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</si>
  <si>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</si>
  <si>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</si>
  <si>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</si>
  <si>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</si>
  <si>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</si>
  <si>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</si>
  <si>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</si>
  <si>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</si>
  <si>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</si>
  <si>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</si>
  <si>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</si>
  <si>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</si>
  <si>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</si>
  <si>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</si>
  <si>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</si>
  <si>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</si>
  <si>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</si>
  <si>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</si>
  <si>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</si>
  <si>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</si>
  <si>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</si>
  <si>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</si>
  <si>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</si>
  <si>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</si>
  <si>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</si>
  <si>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</si>
  <si>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</si>
  <si>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</si>
  <si>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</si>
  <si>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</si>
  <si>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</si>
  <si>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</si>
  <si>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</si>
  <si>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</si>
  <si>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</si>
  <si>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</si>
  <si>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</si>
  <si>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</si>
  <si>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</si>
  <si>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</si>
  <si>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</si>
  <si>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</si>
  <si>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</si>
  <si>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</si>
  <si>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</si>
  <si>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</si>
  <si>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</si>
  <si>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</si>
  <si>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</si>
  <si>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</si>
  <si>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</si>
  <si>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</si>
  <si>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</si>
  <si>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</si>
  <si>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</si>
  <si>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</si>
  <si>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</si>
  <si>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</si>
  <si>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</si>
  <si>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</si>
  <si>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</si>
  <si>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</si>
  <si>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</si>
  <si>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</si>
  <si>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</si>
  <si>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</si>
  <si>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</si>
  <si>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</si>
  <si>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</si>
  <si>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</si>
  <si>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</si>
  <si>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</si>
  <si>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</si>
  <si>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</si>
  <si>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</si>
  <si>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</si>
  <si>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</si>
  <si>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</si>
  <si>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</si>
  <si>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</si>
  <si>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</si>
  <si>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</si>
  <si>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</si>
  <si>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</si>
  <si>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</si>
  <si>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</si>
  <si>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</si>
  <si>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</si>
  <si>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</si>
  <si>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</si>
  <si>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</si>
  <si>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</si>
  <si>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</si>
  <si>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</si>
  <si>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</si>
  <si>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</si>
  <si>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</si>
  <si>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</si>
  <si>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</si>
  <si>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</si>
  <si>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</si>
  <si>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</si>
  <si>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</si>
  <si>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</si>
  <si>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</si>
  <si>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</si>
  <si>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</si>
  <si>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</si>
  <si>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</si>
  <si>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</si>
  <si>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</si>
  <si>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</si>
  <si>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</si>
  <si>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</si>
  <si>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</si>
  <si>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</si>
  <si>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</si>
  <si>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</si>
  <si>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</si>
  <si>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</si>
  <si>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</si>
  <si>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</si>
  <si>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</si>
  <si>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</si>
  <si>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</si>
  <si>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</si>
  <si>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</si>
  <si>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</si>
  <si>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</si>
  <si>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</si>
  <si>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</si>
  <si>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</si>
  <si>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</si>
  <si>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</si>
  <si>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</si>
  <si>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</si>
  <si>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</si>
  <si>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</si>
  <si>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</si>
  <si>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</si>
  <si>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</si>
  <si>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</si>
  <si>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</si>
  <si>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</si>
  <si>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</si>
  <si>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</si>
  <si>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</si>
  <si>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</si>
  <si>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</si>
  <si>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</si>
  <si>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</si>
  <si>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</si>
  <si>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</si>
  <si>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</si>
  <si>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</si>
  <si>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</si>
  <si>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</si>
  <si>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</si>
  <si>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</si>
  <si>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</si>
  <si>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</si>
  <si>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</si>
  <si>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</si>
  <si>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</si>
  <si>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</si>
  <si>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</si>
  <si>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</si>
  <si>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</si>
  <si>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</si>
  <si>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</si>
  <si>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</si>
  <si>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</si>
  <si>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</si>
  <si>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</si>
  <si>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</si>
  <si>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</si>
  <si>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</si>
  <si>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</si>
  <si>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</si>
  <si>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</si>
  <si>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</si>
  <si>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</si>
  <si>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</si>
  <si>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</si>
  <si>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</si>
  <si>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</si>
  <si>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</si>
  <si>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</si>
  <si>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</si>
  <si>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</si>
  <si>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</si>
  <si>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</si>
  <si>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</si>
  <si>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</si>
  <si>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</si>
  <si>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</si>
  <si>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</si>
  <si>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</si>
  <si>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</si>
  <si>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</si>
  <si>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</si>
  <si>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</si>
  <si>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</si>
  <si>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</si>
  <si>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</si>
  <si>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</si>
  <si>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</si>
  <si>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</si>
  <si>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</si>
  <si>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</si>
  <si>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</si>
  <si>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</si>
  <si>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</si>
  <si>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</si>
  <si>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</si>
  <si>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</si>
  <si>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</si>
  <si>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</si>
  <si>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</si>
  <si>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</si>
  <si>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</si>
  <si>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</si>
  <si>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</si>
  <si>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</si>
  <si>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</si>
  <si>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</si>
  <si>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</si>
  <si>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</si>
  <si>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</si>
  <si>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</si>
  <si>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</si>
  <si>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</si>
  <si>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</si>
  <si>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</si>
  <si>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</si>
  <si>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</si>
  <si>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</si>
  <si>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</si>
  <si>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</si>
  <si>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</si>
  <si>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</si>
  <si>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</si>
  <si>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</si>
  <si>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</si>
  <si>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</si>
  <si>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</si>
  <si>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</si>
  <si>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</si>
  <si>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</si>
  <si>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</si>
  <si>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</si>
  <si>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</si>
  <si>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</si>
  <si>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</si>
  <si>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</si>
  <si>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</si>
  <si>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</si>
  <si>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</si>
  <si>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</si>
  <si>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</si>
  <si>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</si>
  <si>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</si>
  <si>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</si>
  <si>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</si>
  <si>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</si>
  <si>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</si>
  <si>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</si>
  <si>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</si>
  <si>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</si>
  <si>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</si>
  <si>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</si>
  <si>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</si>
  <si>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</si>
  <si>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</si>
  <si>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</si>
  <si>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</si>
  <si>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</si>
  <si>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</si>
  <si>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</si>
  <si>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</si>
  <si>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</si>
  <si>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</si>
  <si>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</si>
  <si>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</si>
  <si>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</si>
  <si>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</si>
  <si>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</si>
  <si>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</si>
  <si>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</si>
  <si>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</si>
  <si>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</si>
  <si>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</si>
  <si>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</si>
  <si>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</si>
  <si>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</si>
  <si>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</si>
  <si>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</si>
  <si>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</si>
  <si>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</si>
  <si>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</si>
  <si>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</si>
  <si>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</si>
  <si>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</si>
  <si>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</si>
  <si>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</si>
  <si>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</si>
  <si>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</si>
  <si>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</si>
  <si>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</si>
  <si>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</si>
  <si>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</si>
  <si>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</si>
  <si>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</si>
  <si>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</si>
  <si>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</si>
  <si>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</si>
  <si>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</si>
  <si>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</si>
  <si>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</si>
  <si>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</si>
  <si>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</si>
  <si>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</si>
  <si>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</si>
  <si>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</si>
  <si>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</si>
  <si>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</si>
  <si>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</si>
  <si>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</si>
  <si>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</si>
  <si>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</si>
  <si>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</si>
  <si>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</si>
  <si>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</si>
  <si>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</si>
  <si>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</si>
  <si>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</si>
  <si>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</si>
  <si>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</si>
  <si>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</si>
  <si>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</si>
  <si>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</si>
  <si>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</si>
  <si>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</si>
  <si>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</si>
  <si>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</si>
  <si>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</si>
  <si>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</si>
  <si>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</si>
  <si>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</si>
  <si>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</si>
  <si>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</si>
  <si>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</si>
  <si>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</si>
  <si>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</si>
  <si>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</si>
  <si>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</si>
  <si>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</si>
  <si>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</si>
  <si>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</si>
  <si>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</si>
  <si>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</si>
  <si>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</si>
  <si>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</si>
  <si>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</si>
  <si>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</si>
  <si>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</si>
  <si>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</si>
  <si>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</si>
  <si>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</si>
  <si>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</si>
  <si>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</si>
  <si>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</si>
  <si>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</si>
  <si>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</si>
  <si>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</si>
  <si>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</si>
  <si>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</si>
  <si>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</si>
  <si>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</si>
  <si>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</si>
  <si>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</si>
  <si>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</si>
  <si>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</si>
  <si>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</si>
  <si>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</si>
  <si>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</si>
  <si>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</si>
  <si>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</si>
  <si>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</si>
  <si>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</si>
  <si>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</si>
  <si>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</si>
  <si>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</si>
  <si>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</si>
  <si>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</si>
  <si>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</si>
  <si>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</si>
  <si>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</si>
  <si>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</si>
  <si>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</si>
  <si>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</si>
  <si>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</si>
  <si>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</si>
  <si>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</si>
  <si>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</si>
  <si>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</si>
  <si>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</si>
  <si>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</si>
  <si>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</si>
  <si>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</si>
  <si>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</si>
  <si>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</si>
  <si>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</si>
  <si>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</si>
  <si>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</si>
  <si>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</si>
  <si>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</si>
  <si>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</si>
  <si>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</si>
  <si>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</si>
  <si>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</si>
  <si>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</si>
  <si>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</si>
  <si>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</si>
  <si>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</si>
  <si>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</si>
  <si>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</si>
  <si>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</si>
  <si>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</si>
  <si>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</si>
  <si>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</si>
  <si>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</si>
  <si>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</si>
  <si>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</si>
  <si>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</si>
  <si>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</si>
  <si>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</si>
  <si>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</si>
  <si>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</si>
  <si>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</si>
  <si>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</si>
  <si>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</si>
  <si>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</si>
  <si>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</si>
  <si>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</si>
  <si>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</si>
  <si>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</si>
  <si>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</si>
  <si>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</si>
  <si>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</si>
  <si>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</si>
  <si>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</si>
  <si>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</si>
  <si>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</si>
  <si>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</si>
  <si>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</si>
  <si>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</si>
  <si>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</si>
  <si>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</si>
  <si>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</si>
  <si>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</si>
  <si>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</si>
  <si>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</si>
  <si>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</si>
  <si>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</si>
  <si>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</si>
  <si>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</si>
  <si>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</si>
  <si>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</si>
  <si>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</si>
  <si>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</si>
  <si>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</si>
  <si>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</si>
  <si>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</si>
  <si>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</si>
  <si>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</si>
  <si>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</si>
  <si>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</si>
  <si>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</si>
  <si>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</si>
  <si>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</si>
  <si>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</si>
  <si>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</si>
  <si>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</si>
  <si>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</si>
  <si>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</si>
  <si>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</si>
  <si>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</si>
  <si>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</si>
  <si>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</si>
  <si>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</si>
  <si>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</si>
  <si>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</si>
  <si>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</si>
  <si>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</si>
  <si>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</si>
  <si>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</si>
  <si>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</si>
  <si>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</si>
  <si>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</si>
  <si>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</si>
  <si>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</si>
  <si>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</si>
  <si>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</si>
  <si>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</si>
  <si>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</si>
  <si>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</si>
  <si>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</si>
  <si>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</si>
  <si>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</si>
  <si>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</si>
  <si>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</si>
  <si>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</si>
  <si>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</si>
  <si>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</si>
  <si>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</si>
  <si>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</si>
  <si>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</si>
  <si>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</si>
  <si>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</si>
  <si>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</si>
  <si>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</si>
  <si>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</si>
  <si>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</si>
  <si>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</si>
  <si>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</si>
  <si>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</si>
  <si>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</si>
  <si>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</si>
  <si>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</si>
  <si>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</si>
  <si>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</si>
  <si>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</si>
  <si>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</si>
  <si>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</si>
  <si>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</si>
  <si>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</si>
  <si>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</si>
  <si>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</si>
  <si>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</si>
  <si>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</si>
  <si>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</si>
  <si>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</si>
  <si>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</si>
  <si>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</si>
  <si>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</si>
  <si>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</si>
  <si>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</si>
  <si>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</si>
  <si>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</si>
  <si>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</si>
  <si>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</si>
  <si>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</si>
  <si>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</si>
  <si>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</si>
  <si>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</si>
  <si>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</si>
  <si>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</si>
  <si>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</si>
  <si>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</si>
  <si>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</si>
  <si>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</si>
  <si>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</si>
  <si>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</si>
  <si>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</si>
  <si>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</si>
  <si>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</si>
  <si>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</si>
  <si>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</si>
  <si>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</si>
  <si>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</si>
  <si>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</si>
  <si>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</si>
  <si>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</si>
  <si>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</si>
  <si>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</si>
  <si>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</si>
  <si>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</si>
  <si>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</si>
  <si>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</si>
  <si>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</si>
  <si>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</si>
  <si>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</si>
  <si>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</si>
  <si>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</si>
  <si>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</si>
  <si>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</si>
  <si>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</si>
  <si>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</si>
  <si>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</si>
  <si>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</si>
  <si>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</si>
  <si>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</si>
  <si>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</si>
  <si>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</si>
  <si>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</si>
  <si>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</si>
  <si>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</si>
  <si>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</si>
  <si>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</si>
  <si>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</si>
  <si>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</si>
  <si>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</si>
  <si>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</si>
  <si>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</si>
  <si>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</si>
  <si>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</si>
  <si>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</si>
  <si>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</si>
  <si>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</si>
  <si>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</si>
  <si>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</si>
  <si>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</si>
  <si>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</si>
  <si>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</si>
  <si>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</si>
  <si>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</si>
  <si>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</si>
  <si>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</si>
  <si>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</si>
  <si>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</si>
  <si>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</si>
  <si>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</si>
  <si>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</si>
  <si>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</si>
  <si>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</si>
  <si>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</si>
  <si>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</si>
  <si>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</si>
  <si>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</si>
  <si>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</si>
  <si>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</si>
  <si>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</si>
  <si>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</si>
  <si>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</si>
  <si>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</si>
  <si>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</si>
  <si>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</si>
  <si>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</si>
  <si>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</si>
  <si>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</si>
  <si>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</si>
  <si>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</si>
  <si>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</si>
  <si>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</si>
  <si>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</si>
  <si>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</si>
  <si>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</si>
  <si>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</si>
  <si>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</si>
  <si>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</si>
  <si>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</si>
  <si>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</si>
  <si>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</si>
  <si>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</si>
  <si>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</si>
  <si>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</si>
  <si>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</si>
  <si>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</si>
  <si>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</si>
  <si>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</si>
  <si>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</si>
  <si>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</si>
  <si>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</si>
  <si>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</si>
  <si>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</si>
  <si>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</si>
  <si>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</si>
  <si>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</si>
  <si>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</si>
  <si>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</si>
  <si>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</si>
  <si>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</si>
  <si>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</si>
  <si>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</si>
  <si>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</si>
  <si>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</si>
  <si>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</si>
  <si>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</si>
  <si>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</si>
  <si>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</si>
  <si>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</si>
  <si>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</si>
  <si>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</si>
  <si>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</si>
  <si>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</si>
  <si>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</si>
  <si>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</si>
  <si>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</si>
  <si>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</si>
  <si>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</si>
  <si>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</si>
  <si>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</si>
  <si>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</si>
  <si>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</si>
  <si>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</si>
  <si>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</si>
  <si>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</si>
  <si>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</si>
  <si>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</si>
  <si>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</si>
  <si>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</si>
  <si>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</si>
  <si>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</si>
  <si>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</si>
  <si>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</si>
  <si>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</si>
  <si>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</si>
  <si>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</si>
  <si>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</si>
  <si>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</si>
  <si>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</si>
  <si>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</si>
  <si>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</si>
  <si>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</si>
  <si>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</si>
  <si>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</si>
  <si>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</si>
  <si>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</si>
  <si>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</si>
  <si>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</si>
  <si>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</si>
  <si>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</si>
  <si>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</si>
  <si>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</si>
  <si>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</si>
  <si>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</si>
  <si>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</si>
  <si>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</si>
  <si>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</si>
  <si>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</si>
  <si>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</si>
  <si>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</si>
  <si>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</si>
  <si>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</si>
  <si>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</si>
  <si>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</si>
  <si>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</si>
  <si>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</si>
  <si>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</si>
  <si>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</si>
  <si>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</si>
  <si>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</si>
  <si>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</si>
  <si>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</si>
  <si>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</si>
  <si>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</si>
  <si>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</si>
  <si>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</si>
  <si>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</si>
  <si>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</si>
  <si>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</si>
  <si>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</si>
  <si>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</si>
  <si>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</si>
  <si>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</si>
  <si>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</si>
  <si>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</si>
  <si>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</si>
  <si>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</si>
  <si>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</si>
  <si>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</si>
  <si>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</si>
  <si>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</si>
  <si>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</si>
  <si>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</si>
  <si>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</si>
  <si>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</si>
  <si>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</si>
  <si>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</si>
  <si>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</si>
  <si>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</si>
  <si>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</si>
  <si>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</si>
  <si>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</si>
  <si>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</si>
  <si>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</si>
  <si>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</si>
  <si>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</si>
  <si>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</si>
  <si>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</si>
  <si>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</si>
  <si>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</si>
  <si>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</si>
  <si>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</si>
  <si>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</si>
  <si>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</si>
  <si>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</si>
  <si>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</si>
  <si>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</si>
  <si>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</si>
  <si>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</si>
  <si>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</si>
  <si>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</si>
  <si>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</si>
  <si>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</si>
  <si>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</si>
  <si>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</si>
  <si>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</si>
  <si>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</si>
  <si>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</si>
  <si>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</si>
  <si>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</si>
  <si>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</si>
  <si>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</si>
  <si>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</si>
  <si>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</si>
  <si>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</si>
  <si>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</si>
  <si>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</si>
  <si>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</si>
  <si>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</si>
  <si>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</si>
  <si>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</si>
  <si>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</si>
  <si>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</si>
  <si>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</si>
  <si>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</si>
  <si>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</si>
  <si>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</si>
  <si>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</si>
  <si>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</si>
  <si>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</si>
  <si>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</si>
  <si>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</si>
  <si>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</si>
  <si>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</si>
  <si>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</si>
  <si>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</si>
  <si>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</si>
  <si>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</si>
  <si>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</si>
  <si>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</si>
  <si>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</si>
  <si>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</si>
  <si>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</si>
  <si>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</si>
  <si>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</si>
  <si>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</si>
  <si>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</si>
  <si>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</si>
  <si>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</si>
  <si>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</si>
  <si>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</si>
  <si>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</si>
  <si>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</si>
  <si>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</si>
  <si>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</si>
  <si>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</si>
  <si>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</si>
  <si>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</si>
  <si>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</si>
  <si>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</si>
  <si>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</si>
  <si>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</si>
  <si>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</si>
  <si>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</si>
  <si>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</si>
  <si>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</si>
  <si>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</si>
  <si>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</si>
  <si>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</si>
  <si>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</si>
  <si>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</si>
  <si>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</si>
  <si>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</si>
  <si>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</si>
  <si>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</si>
  <si>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</si>
  <si>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</si>
  <si>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</si>
  <si>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</si>
  <si>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</si>
  <si>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</si>
  <si>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</si>
  <si>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</si>
  <si>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</si>
  <si>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</si>
  <si>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</si>
  <si>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</si>
  <si>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</si>
  <si>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</si>
  <si>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</si>
  <si>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</si>
  <si>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</si>
  <si>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</si>
  <si>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</si>
  <si>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</si>
  <si>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</si>
  <si>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</si>
  <si>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</si>
  <si>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</si>
  <si>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</si>
  <si>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</si>
  <si>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</si>
  <si>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</si>
  <si>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</si>
  <si>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</si>
  <si>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</si>
  <si>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</si>
  <si>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</si>
  <si>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</si>
  <si>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</si>
  <si>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</si>
  <si>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</si>
  <si>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</si>
  <si>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</si>
  <si>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</si>
  <si>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</si>
  <si>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</si>
  <si>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</si>
  <si>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</si>
  <si>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</si>
  <si>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</si>
  <si>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</si>
  <si>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</si>
  <si>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</si>
  <si>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</si>
  <si>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</si>
  <si>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</si>
  <si>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</si>
  <si>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</si>
  <si>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</si>
  <si>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</si>
  <si>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</si>
  <si>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</si>
  <si>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</si>
  <si>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</si>
  <si>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</si>
  <si>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</si>
  <si>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</si>
  <si>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</si>
  <si>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</si>
  <si>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</si>
  <si>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</si>
  <si>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</si>
  <si>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</si>
  <si>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</si>
  <si>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</si>
  <si>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</si>
  <si>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</si>
  <si>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</si>
  <si>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</si>
  <si>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</si>
  <si>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</si>
  <si>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</si>
  <si>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</si>
  <si>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</si>
  <si>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</si>
  <si>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</si>
  <si>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</si>
  <si>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</si>
  <si>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</si>
  <si>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</si>
  <si>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</si>
  <si>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</si>
  <si>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</si>
  <si>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</si>
  <si>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</si>
  <si>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</si>
  <si>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</si>
  <si>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</si>
  <si>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</si>
  <si>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</si>
  <si>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</si>
  <si>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</si>
  <si>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</si>
  <si>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</si>
  <si>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</si>
  <si>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</si>
  <si>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</si>
  <si>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</si>
  <si>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</si>
  <si>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</si>
  <si>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</si>
  <si>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</si>
  <si>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</si>
  <si>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</si>
  <si>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</si>
  <si>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</si>
  <si>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</si>
  <si>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</si>
  <si>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</si>
  <si>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</si>
  <si>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</si>
  <si>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</si>
  <si>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</si>
  <si>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</si>
  <si>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</si>
  <si>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</si>
  <si>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</si>
  <si>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</si>
  <si>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</si>
  <si>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</si>
  <si>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</si>
  <si>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</si>
  <si>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</si>
  <si>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</si>
  <si>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</si>
  <si>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</si>
  <si>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</si>
  <si>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</si>
  <si>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</si>
  <si>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</si>
  <si>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</si>
  <si>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</si>
  <si>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</si>
  <si>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</si>
  <si>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</si>
  <si>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</si>
  <si>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</si>
  <si>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</si>
  <si>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</si>
  <si>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</si>
  <si>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</si>
  <si>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</si>
  <si>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</si>
  <si>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</si>
  <si>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</si>
  <si>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</si>
  <si>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</si>
  <si>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</si>
  <si>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</si>
  <si>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</si>
  <si>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</si>
  <si>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</si>
  <si>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</si>
  <si>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</si>
  <si>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</si>
  <si>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</si>
  <si>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</si>
  <si>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</si>
  <si>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</si>
  <si>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</si>
  <si>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</si>
  <si>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</si>
  <si>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</si>
  <si>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</si>
  <si>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</si>
  <si>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</si>
  <si>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</si>
  <si>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</si>
  <si>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</si>
  <si>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</si>
  <si>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</si>
  <si>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</si>
  <si>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</si>
  <si>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</si>
  <si>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</si>
  <si>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</si>
  <si>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</si>
  <si>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</si>
  <si>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</si>
  <si>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</si>
  <si>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</si>
  <si>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</si>
  <si>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</si>
  <si>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</si>
  <si>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</si>
  <si>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</si>
  <si>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</si>
  <si>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</si>
  <si>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</si>
  <si>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</si>
  <si>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</si>
  <si>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</si>
  <si>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</si>
  <si>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</si>
  <si>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</si>
  <si>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</si>
  <si>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</si>
  <si>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</si>
  <si>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</si>
  <si>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</si>
  <si>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</si>
  <si>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</si>
  <si>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</si>
  <si>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</si>
  <si>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</si>
  <si>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</si>
  <si>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</si>
  <si>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</si>
  <si>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</si>
  <si>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</si>
  <si>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</si>
  <si>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</si>
  <si>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</si>
  <si>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</si>
  <si>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</si>
  <si>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</si>
  <si>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</si>
  <si>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</si>
  <si>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</si>
  <si>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</si>
  <si>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</si>
  <si>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</si>
  <si>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</si>
  <si>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</si>
  <si>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</si>
  <si>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</si>
  <si>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</si>
  <si>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</si>
  <si>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</si>
  <si>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</si>
  <si>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</si>
  <si>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</si>
  <si>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</si>
  <si>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</si>
  <si>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</si>
  <si>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</si>
  <si>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</si>
  <si>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</si>
  <si>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</si>
  <si>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</si>
  <si>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</si>
  <si>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</si>
  <si>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</si>
  <si>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</si>
  <si>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</si>
  <si>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</si>
  <si>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</si>
  <si>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</si>
  <si>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</si>
  <si>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</si>
  <si>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</si>
  <si>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</si>
  <si>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</si>
  <si>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</si>
  <si>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</si>
  <si>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</si>
  <si>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</si>
  <si>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</si>
  <si>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</si>
  <si>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</si>
  <si>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</si>
  <si>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</si>
  <si>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</si>
  <si>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</si>
  <si>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</si>
  <si>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</si>
  <si>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</si>
  <si>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</si>
  <si>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</si>
  <si>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</si>
  <si>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</si>
  <si>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</si>
  <si>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</si>
  <si>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</si>
  <si>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</si>
  <si>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</si>
  <si>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</si>
  <si>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</si>
  <si>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</si>
  <si>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</si>
  <si>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</si>
  <si>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</si>
  <si>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</si>
  <si>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</si>
  <si>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</si>
  <si>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</si>
  <si>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</si>
  <si>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</si>
  <si>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</si>
  <si>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</si>
  <si>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</si>
  <si>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</si>
  <si>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</si>
  <si>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</si>
  <si>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</si>
  <si>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</si>
  <si>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</si>
  <si>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</si>
  <si>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</si>
  <si>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</si>
  <si>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</si>
  <si>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</si>
  <si>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</si>
  <si>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</si>
  <si>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</si>
  <si>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</si>
  <si>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</si>
  <si>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</si>
  <si>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</si>
  <si>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</si>
  <si>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</si>
  <si>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</si>
  <si>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</si>
  <si>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</si>
  <si>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</si>
  <si>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</si>
  <si>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</si>
  <si>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</si>
  <si>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</si>
  <si>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</si>
  <si>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</si>
  <si>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</si>
  <si>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</si>
  <si>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</si>
  <si>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</si>
  <si>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</si>
  <si>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</si>
  <si>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</si>
  <si>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</si>
  <si>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</si>
  <si>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</si>
  <si>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</si>
  <si>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</si>
  <si>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</si>
  <si>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</si>
  <si>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</si>
  <si>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</si>
  <si>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</si>
  <si>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</si>
  <si>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</si>
  <si>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</si>
  <si>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</si>
  <si>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</si>
  <si>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</si>
  <si>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</si>
  <si>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</si>
  <si>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</si>
  <si>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</si>
  <si>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</si>
  <si>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</si>
  <si>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</si>
  <si>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</si>
  <si>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</si>
  <si>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</si>
  <si>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</si>
  <si>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</si>
  <si>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</si>
  <si>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</si>
  <si>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</si>
  <si>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</si>
  <si>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</si>
  <si>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</si>
  <si>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</si>
  <si>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</si>
  <si>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</si>
  <si>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</si>
  <si>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</si>
  <si>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</si>
  <si>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</si>
  <si>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</si>
  <si>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</si>
  <si>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</si>
  <si>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</si>
  <si>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</si>
  <si>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</si>
  <si>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</si>
  <si>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</si>
  <si>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</si>
  <si>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</si>
  <si>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</si>
  <si>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</si>
  <si>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</si>
  <si>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</si>
  <si>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</si>
  <si>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</si>
  <si>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</si>
  <si>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</si>
  <si>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</si>
  <si>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</si>
  <si>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</si>
  <si>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</si>
  <si>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</si>
  <si>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</si>
  <si>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</si>
  <si>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</si>
  <si>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</si>
  <si>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</si>
  <si>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</si>
  <si>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</si>
  <si>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</si>
  <si>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</si>
  <si>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</si>
  <si>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</si>
  <si>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</si>
  <si>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</si>
  <si>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</si>
  <si>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</si>
  <si>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</si>
  <si>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</si>
  <si>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</si>
  <si>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</si>
  <si>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</si>
  <si>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</si>
  <si>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</si>
  <si>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</si>
  <si>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</si>
  <si>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</si>
  <si>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</si>
  <si>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</si>
  <si>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</si>
  <si>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</si>
  <si>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</si>
  <si>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</si>
  <si>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</si>
  <si>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</si>
  <si>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</si>
  <si>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</si>
  <si>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</si>
  <si>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</si>
  <si>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</si>
  <si>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</si>
  <si>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</si>
  <si>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</si>
  <si>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</si>
  <si>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</si>
  <si>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</si>
  <si>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</si>
  <si>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</si>
  <si>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</si>
  <si>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</si>
  <si>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</si>
  <si>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</si>
  <si>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</si>
  <si>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</si>
  <si>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</si>
  <si>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</si>
  <si>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</si>
  <si>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</si>
  <si>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</si>
  <si>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</si>
  <si>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</si>
  <si>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</si>
  <si>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</si>
  <si>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</si>
  <si>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</si>
  <si>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</si>
  <si>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</si>
  <si>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</si>
  <si>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</si>
  <si>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</si>
  <si>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</si>
  <si>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</si>
  <si>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</si>
  <si>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</si>
  <si>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</si>
  <si>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</si>
  <si>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</si>
  <si>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</si>
  <si>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</si>
  <si>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</si>
  <si>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</si>
  <si>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</si>
  <si>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</si>
  <si>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</si>
  <si>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</si>
  <si>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</si>
  <si>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</si>
  <si>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</si>
  <si>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</si>
  <si>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</si>
  <si>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</si>
  <si>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</si>
  <si>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</si>
  <si>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</si>
  <si>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</si>
  <si>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</si>
  <si>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</si>
  <si>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</si>
  <si>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</si>
  <si>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</si>
  <si>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</si>
  <si>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</si>
  <si>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</si>
  <si>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</si>
  <si>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</si>
  <si>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</si>
  <si>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</si>
  <si>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</si>
  <si>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</si>
  <si>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</si>
  <si>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</si>
  <si>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</si>
  <si>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</si>
  <si>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</si>
  <si>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</si>
  <si>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</si>
  <si>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</si>
  <si>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</si>
  <si>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</si>
  <si>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</si>
  <si>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</si>
  <si>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</si>
  <si>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</si>
  <si>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</si>
  <si>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</si>
  <si>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</si>
  <si>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</si>
  <si>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</si>
  <si>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</si>
  <si>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</si>
  <si>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</si>
  <si>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</si>
  <si>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</si>
  <si>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</si>
  <si>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</si>
  <si>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</si>
  <si>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</si>
  <si>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</si>
  <si>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</si>
  <si>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</si>
  <si>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</si>
  <si>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</si>
  <si>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</si>
  <si>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</si>
  <si>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</si>
  <si>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</si>
  <si>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</si>
  <si>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</si>
  <si>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</si>
  <si>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</si>
  <si>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</si>
  <si>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</si>
  <si>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</si>
  <si>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</si>
  <si>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</si>
  <si>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</si>
  <si>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</si>
  <si>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</si>
  <si>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</si>
  <si>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</si>
  <si>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</si>
  <si>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</si>
  <si>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</si>
  <si>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</si>
  <si>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</si>
  <si>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</si>
  <si>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</si>
  <si>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</si>
  <si>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</si>
  <si>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</si>
  <si>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</si>
  <si>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</si>
  <si>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</si>
  <si>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</si>
  <si>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</si>
  <si>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</si>
  <si>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</si>
  <si>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</si>
  <si>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</si>
  <si>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</si>
  <si>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</si>
  <si>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</si>
  <si>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</si>
  <si>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</si>
  <si>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</si>
  <si>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</si>
  <si>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</si>
  <si>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</si>
  <si>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</si>
  <si>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</si>
  <si>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</si>
  <si>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</si>
  <si>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</si>
  <si>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</si>
  <si>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</si>
  <si>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</si>
  <si>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</si>
  <si>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</si>
  <si>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</si>
  <si>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</si>
  <si>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</si>
  <si>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</si>
  <si>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</si>
  <si>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</si>
  <si>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</si>
  <si>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</si>
  <si>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</si>
  <si>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</si>
  <si>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</si>
  <si>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</si>
  <si>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</si>
  <si>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</si>
  <si>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</si>
  <si>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</si>
  <si>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</si>
  <si>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</si>
  <si>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</si>
  <si>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</si>
  <si>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</si>
  <si>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</si>
  <si>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</si>
  <si>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</si>
  <si>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</si>
  <si>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</si>
  <si>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</si>
  <si>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</si>
  <si>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</si>
  <si>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</si>
  <si>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</si>
  <si>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</si>
  <si>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</si>
  <si>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</si>
  <si>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</si>
  <si>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</si>
  <si>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</si>
  <si>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</si>
  <si>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</si>
  <si>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</si>
  <si>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</si>
  <si>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</si>
  <si>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</si>
  <si>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</si>
  <si>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</si>
  <si>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</si>
  <si>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</si>
  <si>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</si>
  <si>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</si>
  <si>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</si>
  <si>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</si>
  <si>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</si>
  <si>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</si>
  <si>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</si>
  <si>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</si>
  <si>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</si>
  <si>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</si>
  <si>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</si>
  <si>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</si>
  <si>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</si>
  <si>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</si>
  <si>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</si>
  <si>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</si>
  <si>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</si>
  <si>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</si>
  <si>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</si>
  <si>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</si>
  <si>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</si>
  <si>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</si>
  <si>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</si>
  <si>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</si>
  <si>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</si>
  <si>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</si>
  <si>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</si>
  <si>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</si>
  <si>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</si>
  <si>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</si>
  <si>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</si>
  <si>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</si>
  <si>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</si>
  <si>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</si>
  <si>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</si>
  <si>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</si>
  <si>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</si>
  <si>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</si>
  <si>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</si>
  <si>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</si>
  <si>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</si>
  <si>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</si>
  <si>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</si>
  <si>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</si>
  <si>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</si>
  <si>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</si>
  <si>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</si>
  <si>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</si>
  <si>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</si>
  <si>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</si>
  <si>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</si>
  <si>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</si>
  <si>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</si>
  <si>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</si>
  <si>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</si>
  <si>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</si>
  <si>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</si>
  <si>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</si>
  <si>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</si>
  <si>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</si>
  <si>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</si>
  <si>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</si>
  <si>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</si>
  <si>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</si>
  <si>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</si>
  <si>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</si>
  <si>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</si>
  <si>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</si>
  <si>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</si>
  <si>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</si>
  <si>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</si>
  <si>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</si>
  <si>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</si>
  <si>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</si>
  <si>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</si>
  <si>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</si>
  <si>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</si>
  <si>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</si>
  <si>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</si>
  <si>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</si>
  <si>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</si>
  <si>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</si>
  <si>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</si>
  <si>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</si>
  <si>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</si>
  <si>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</si>
  <si>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</si>
  <si>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</si>
  <si>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</si>
  <si>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</si>
  <si>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</si>
  <si>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</si>
  <si>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</si>
  <si>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</si>
  <si>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</si>
  <si>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</si>
  <si>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</si>
  <si>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</si>
  <si>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</si>
  <si>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</si>
  <si>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</si>
  <si>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</si>
  <si>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</si>
  <si>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</si>
  <si>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</si>
  <si>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</si>
  <si>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</si>
  <si>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</si>
  <si>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</si>
  <si>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</si>
  <si>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</si>
  <si>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</si>
  <si>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</si>
  <si>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</si>
  <si>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</si>
  <si>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</si>
  <si>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</si>
  <si>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</si>
  <si>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</si>
  <si>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</si>
  <si>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</si>
  <si>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</si>
  <si>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</si>
  <si>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</si>
  <si>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</si>
  <si>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</si>
  <si>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</si>
  <si>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</si>
  <si>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</si>
  <si>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</si>
  <si>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</si>
  <si>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</si>
  <si>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</si>
  <si>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</si>
  <si>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</si>
  <si>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</si>
  <si>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</si>
  <si>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</si>
  <si>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</si>
  <si>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</si>
  <si>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</si>
  <si>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</si>
  <si>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</si>
  <si>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</si>
  <si>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</si>
  <si>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</si>
  <si>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</si>
  <si>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</si>
  <si>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</si>
  <si>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</si>
  <si>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</si>
  <si>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</si>
  <si>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</si>
  <si>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</si>
  <si>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</si>
  <si>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</si>
  <si>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</si>
  <si>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</si>
  <si>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</si>
  <si>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</si>
  <si>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</si>
  <si>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</si>
  <si>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</si>
  <si>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</si>
  <si>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</si>
  <si>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</si>
  <si>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</si>
  <si>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</si>
  <si>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</si>
  <si>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</si>
  <si>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</si>
  <si>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</si>
  <si>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</si>
  <si>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</si>
  <si>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</si>
  <si>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</si>
  <si>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</si>
  <si>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</si>
  <si>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</si>
  <si>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</si>
  <si>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</si>
  <si>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</si>
  <si>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</si>
  <si>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</si>
  <si>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</si>
  <si>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</si>
  <si>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</si>
  <si>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</si>
  <si>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</si>
  <si>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</si>
  <si>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</si>
  <si>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</si>
  <si>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</si>
  <si>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</si>
  <si>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</si>
  <si>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</si>
  <si>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</si>
  <si>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</si>
  <si>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</si>
  <si>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</si>
  <si>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</si>
  <si>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</si>
  <si>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</si>
  <si>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</si>
  <si>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</si>
  <si>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</si>
  <si>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</si>
  <si>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</si>
  <si>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</si>
  <si>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</si>
  <si>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</si>
  <si>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</si>
  <si>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</si>
  <si>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</si>
  <si>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</si>
  <si>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</si>
  <si>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</si>
  <si>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</si>
  <si>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</si>
  <si>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</si>
  <si>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</si>
  <si>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</si>
  <si>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</si>
  <si>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</si>
  <si>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</si>
  <si>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</si>
  <si>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</si>
  <si>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</si>
  <si>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</si>
  <si>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</si>
  <si>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</si>
  <si>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</si>
  <si>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</si>
  <si>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</si>
  <si>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</si>
  <si>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</si>
  <si>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</si>
  <si>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</si>
  <si>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</si>
  <si>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</si>
  <si>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</si>
  <si>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</si>
  <si>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</si>
  <si>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</si>
  <si>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</si>
  <si>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</si>
  <si>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</si>
  <si>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</si>
  <si>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</si>
  <si>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</si>
  <si>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</si>
  <si>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</si>
  <si>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</si>
  <si>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</si>
  <si>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</si>
  <si>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</si>
  <si>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</si>
  <si>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</si>
  <si>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</si>
  <si>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</si>
  <si>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</si>
  <si>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</si>
  <si>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</si>
  <si>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</si>
  <si>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</si>
  <si>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</si>
  <si>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</si>
  <si>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</si>
  <si>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</si>
  <si>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</si>
  <si>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</si>
  <si>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</si>
  <si>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</si>
  <si>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</si>
  <si>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</si>
  <si>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</si>
  <si>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</si>
  <si>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</si>
  <si>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</si>
  <si>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</si>
  <si>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</si>
  <si>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</si>
  <si>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</si>
  <si>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</si>
  <si>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</si>
  <si>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</si>
  <si>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</si>
  <si>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</si>
  <si>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</si>
  <si>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</si>
  <si>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</si>
  <si>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</si>
  <si>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</si>
  <si>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</si>
  <si>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</si>
  <si>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</si>
  <si>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</si>
  <si>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</si>
  <si>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</si>
  <si>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</si>
  <si>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</si>
  <si>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</si>
  <si>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</si>
  <si>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</si>
  <si>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</si>
  <si>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</si>
  <si>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</si>
  <si>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</si>
  <si>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</si>
  <si>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</si>
  <si>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</si>
  <si>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</si>
  <si>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</si>
  <si>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</si>
  <si>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</si>
  <si>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</si>
  <si>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</si>
  <si>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</si>
  <si>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</si>
  <si>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</si>
  <si>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</si>
  <si>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</si>
  <si>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</si>
  <si>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</si>
  <si>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</si>
  <si>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</si>
  <si>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</si>
  <si>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</si>
  <si>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</si>
  <si>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</si>
  <si>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</si>
  <si>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</si>
  <si>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</si>
  <si>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</si>
  <si>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</si>
  <si>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</si>
  <si>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</si>
  <si>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</si>
  <si>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</si>
  <si>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</si>
  <si>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</si>
  <si>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</si>
  <si>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</si>
  <si>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</si>
  <si>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</si>
  <si>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</si>
  <si>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</si>
  <si>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</si>
  <si>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</si>
  <si>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</si>
  <si>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</si>
  <si>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</si>
  <si>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</si>
  <si>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</si>
  <si>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</si>
  <si>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</si>
  <si>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</si>
  <si>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</si>
  <si>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</si>
  <si>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</si>
  <si>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</si>
  <si>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</si>
  <si>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</si>
  <si>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</si>
  <si>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</si>
  <si>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</si>
  <si>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</si>
  <si>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</si>
  <si>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</si>
  <si>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</si>
  <si>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</si>
  <si>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</si>
  <si>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</si>
  <si>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</si>
  <si>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</si>
  <si>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</si>
  <si>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</si>
  <si>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</si>
  <si>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</si>
  <si>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</si>
  <si>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</si>
  <si>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</si>
  <si>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</si>
  <si>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</si>
  <si>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</si>
  <si>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</si>
  <si>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</si>
  <si>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</si>
  <si>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</si>
  <si>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</si>
  <si>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</si>
  <si>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</si>
  <si>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</si>
  <si>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</si>
  <si>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</si>
  <si>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</si>
  <si>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</si>
  <si>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</si>
  <si>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</si>
  <si>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</si>
  <si>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</si>
  <si>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</si>
  <si>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</si>
  <si>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</si>
  <si>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</si>
  <si>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</si>
  <si>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</si>
  <si>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</si>
  <si>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</si>
  <si>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</si>
  <si>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</si>
  <si>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</si>
  <si>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</si>
  <si>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</si>
  <si>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</si>
  <si>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</si>
  <si>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</si>
  <si>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</si>
  <si>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</si>
  <si>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</si>
  <si>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</si>
  <si>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</si>
  <si>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</si>
  <si>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</si>
  <si>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</si>
  <si>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</si>
  <si>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</si>
  <si>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</si>
  <si>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</si>
  <si>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</si>
  <si>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</si>
  <si>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</si>
  <si>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</si>
  <si>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</si>
  <si>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</si>
  <si>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</si>
  <si>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</si>
  <si>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</si>
  <si>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</si>
  <si>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</si>
  <si>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</si>
  <si>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</si>
  <si>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</si>
  <si>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</si>
  <si>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</si>
  <si>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</si>
  <si>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</si>
  <si>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</si>
  <si>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</si>
  <si>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</si>
  <si>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</si>
  <si>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</si>
  <si>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</si>
  <si>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</si>
  <si>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</si>
  <si>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</si>
  <si>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</si>
  <si>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</si>
  <si>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</si>
  <si>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</si>
  <si>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</si>
  <si>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</si>
  <si>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</si>
  <si>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</si>
  <si>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</si>
  <si>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</si>
  <si>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</si>
  <si>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</si>
  <si>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</si>
  <si>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</si>
  <si>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</si>
  <si>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</si>
  <si>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</si>
  <si>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</si>
  <si>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</si>
  <si>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</si>
  <si>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</si>
  <si>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</si>
  <si>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</si>
  <si>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</si>
  <si>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</si>
  <si>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</si>
  <si>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</si>
  <si>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</si>
  <si>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</si>
  <si>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</si>
  <si>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</si>
  <si>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</si>
  <si>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</si>
  <si>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</si>
  <si>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</si>
  <si>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</si>
  <si>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</si>
  <si>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</si>
  <si>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</si>
  <si>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</si>
  <si>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</si>
  <si>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</si>
  <si>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</si>
  <si>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</si>
  <si>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</si>
  <si>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</si>
  <si>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</si>
  <si>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</si>
  <si>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</si>
  <si>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</si>
  <si>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</si>
  <si>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</si>
  <si>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</si>
  <si>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</si>
  <si>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</si>
  <si>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</si>
  <si>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</si>
  <si>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</si>
  <si>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</si>
  <si>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</si>
  <si>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</si>
  <si>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</si>
  <si>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</si>
  <si>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</si>
  <si>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</si>
  <si>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</si>
  <si>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</si>
  <si>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</si>
  <si>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</si>
  <si>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</si>
  <si>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</si>
  <si>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</si>
  <si>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</si>
  <si>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</si>
  <si>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</si>
  <si>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</si>
  <si>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</si>
  <si>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</si>
  <si>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</si>
  <si>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</si>
  <si>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</si>
  <si>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</si>
  <si>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</si>
  <si>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</si>
  <si>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</si>
  <si>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</si>
  <si>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</si>
  <si>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</si>
  <si>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</si>
  <si>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</si>
  <si>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</si>
  <si>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</si>
  <si>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</si>
  <si>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</si>
  <si>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</si>
  <si>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</si>
  <si>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</si>
  <si>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</si>
  <si>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</si>
  <si>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</si>
  <si>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</si>
  <si>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</si>
  <si>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</si>
  <si>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</si>
  <si>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</si>
  <si>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</si>
  <si>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</si>
  <si>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</si>
  <si>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</si>
  <si>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</si>
  <si>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</si>
  <si>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</si>
  <si>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</si>
  <si>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</si>
  <si>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</si>
  <si>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</si>
  <si>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</si>
  <si>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</si>
  <si>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</si>
  <si>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</si>
  <si>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</si>
  <si>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</si>
  <si>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</si>
  <si>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</si>
  <si>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</si>
  <si>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</si>
  <si>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</si>
  <si>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</si>
  <si>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</si>
  <si>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</si>
  <si>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</si>
  <si>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</si>
  <si>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</si>
  <si>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</si>
  <si>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</si>
  <si>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</si>
  <si>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</si>
  <si>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</si>
  <si>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</si>
  <si>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</si>
  <si>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</si>
  <si>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</si>
  <si>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</si>
  <si>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</si>
  <si>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</si>
  <si>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</si>
  <si>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</si>
  <si>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</si>
  <si>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</si>
  <si>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</si>
  <si>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</si>
  <si>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</si>
  <si>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</si>
  <si>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</si>
  <si>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</si>
  <si>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</si>
  <si>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</si>
  <si>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</si>
  <si>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</si>
  <si>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</si>
  <si>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</si>
  <si>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</si>
  <si>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</si>
  <si>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</si>
  <si>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</si>
  <si>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</si>
  <si>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</si>
  <si>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</si>
  <si>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</si>
  <si>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</si>
  <si>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</si>
  <si>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</si>
  <si>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</si>
  <si>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</si>
  <si>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</si>
  <si>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</si>
  <si>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</si>
  <si>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</si>
  <si>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</si>
  <si>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</si>
  <si>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</si>
  <si>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</si>
  <si>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</si>
  <si>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</si>
  <si>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</si>
  <si>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</si>
  <si>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</si>
  <si>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</si>
  <si>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</si>
  <si>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</si>
  <si>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</si>
  <si>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</si>
  <si>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</si>
  <si>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</si>
  <si>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</si>
  <si>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</si>
  <si>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</si>
  <si>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</si>
  <si>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</si>
  <si>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</si>
  <si>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</si>
  <si>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</si>
  <si>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</si>
  <si>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</si>
  <si>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</si>
  <si>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</si>
  <si>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</si>
  <si>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</si>
  <si>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</si>
  <si>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</si>
  <si>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</si>
  <si>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</si>
  <si>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</si>
  <si>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</si>
  <si>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</si>
  <si>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</si>
  <si>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</si>
  <si>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</si>
  <si>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</si>
  <si>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</si>
  <si>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</si>
  <si>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</si>
  <si>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</si>
  <si>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</si>
  <si>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</si>
  <si>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</si>
  <si>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</si>
  <si>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</si>
  <si>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</si>
  <si>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</si>
  <si>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</si>
  <si>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</si>
  <si>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</si>
  <si>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</si>
  <si>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</si>
  <si>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</si>
  <si>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</si>
  <si>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</si>
  <si>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</si>
  <si>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</si>
  <si>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</si>
  <si>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</si>
  <si>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</si>
  <si>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</si>
  <si>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</si>
  <si>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</si>
  <si>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</si>
  <si>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</si>
  <si>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</si>
  <si>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</si>
  <si>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</si>
  <si>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</si>
  <si>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</si>
  <si>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</si>
  <si>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</si>
  <si>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</si>
  <si>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</si>
  <si>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</si>
  <si>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</si>
  <si>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</si>
  <si>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</si>
  <si>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</si>
  <si>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</si>
  <si>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</si>
  <si>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</si>
  <si>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</si>
  <si>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</si>
  <si>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</si>
  <si>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</si>
  <si>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</si>
  <si>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</si>
  <si>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</si>
  <si>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</si>
  <si>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</si>
  <si>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</si>
  <si>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</si>
  <si>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</si>
  <si>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</si>
  <si>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</si>
  <si>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</si>
  <si>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</si>
  <si>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</si>
  <si>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</si>
  <si>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</si>
  <si>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</si>
  <si>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</si>
  <si>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</si>
  <si>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</si>
  <si>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</si>
  <si>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</si>
  <si>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</si>
  <si>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</si>
  <si>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</si>
  <si>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</si>
  <si>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</si>
  <si>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</si>
  <si>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</si>
  <si>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</si>
  <si>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</si>
  <si>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</si>
  <si>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</si>
  <si>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</si>
  <si>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</si>
  <si>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</si>
  <si>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</si>
  <si>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</si>
  <si>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</si>
  <si>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</si>
  <si>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</si>
  <si>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</si>
  <si>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</si>
  <si>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</si>
  <si>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</si>
  <si>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</si>
  <si>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</si>
  <si>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</si>
  <si>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</si>
  <si>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</si>
  <si>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</si>
  <si>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</si>
  <si>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</si>
  <si>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</si>
  <si>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</si>
  <si>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</si>
  <si>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</si>
  <si>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</si>
  <si>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</si>
  <si>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</si>
  <si>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</si>
  <si>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</si>
  <si>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</si>
  <si>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</si>
  <si>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</si>
  <si>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</si>
  <si>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</si>
  <si>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</si>
  <si>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</si>
  <si>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</si>
  <si>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</si>
  <si>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</si>
  <si>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</si>
  <si>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</si>
  <si>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</si>
  <si>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</si>
  <si>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</si>
  <si>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</si>
  <si>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</si>
  <si>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</si>
  <si>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</si>
  <si>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</si>
  <si>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</si>
  <si>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</si>
  <si>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</si>
  <si>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</si>
  <si>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</si>
  <si>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</si>
  <si>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</si>
  <si>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</si>
  <si>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</si>
  <si>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</si>
  <si>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</si>
  <si>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</si>
  <si>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</si>
  <si>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</si>
  <si>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</si>
  <si>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</si>
  <si>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</si>
  <si>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</si>
  <si>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</si>
  <si>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</si>
  <si>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</si>
  <si>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</si>
  <si>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</si>
  <si>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</si>
  <si>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</si>
  <si>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</si>
  <si>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</si>
  <si>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</si>
  <si>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</si>
  <si>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</si>
  <si>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</si>
  <si>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</si>
  <si>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</si>
  <si>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</si>
  <si>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</si>
  <si>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</si>
  <si>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</si>
  <si>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</si>
  <si>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</si>
  <si>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</si>
  <si>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</si>
  <si>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</si>
  <si>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</si>
  <si>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</si>
  <si>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</si>
  <si>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</si>
  <si>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</si>
  <si>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</si>
  <si>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</si>
  <si>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</si>
  <si>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</si>
  <si>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</si>
  <si>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</si>
  <si>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</si>
  <si>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</si>
  <si>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</si>
  <si>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</si>
  <si>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</si>
  <si>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</si>
  <si>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</si>
  <si>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</si>
  <si>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</si>
  <si>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</si>
  <si>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</si>
  <si>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</si>
  <si>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</si>
  <si>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</si>
  <si>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</si>
  <si>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</si>
  <si>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</si>
  <si>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</si>
  <si>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</si>
  <si>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</si>
  <si>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</si>
  <si>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</si>
  <si>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</si>
  <si>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</si>
  <si>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</si>
  <si>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</si>
  <si>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</si>
  <si>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</si>
  <si>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</si>
  <si>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</si>
  <si>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</si>
  <si>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</si>
  <si>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</si>
  <si>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</si>
  <si>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</si>
  <si>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</si>
  <si>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</si>
  <si>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</si>
  <si>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</si>
  <si>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</si>
  <si>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</si>
  <si>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</si>
  <si>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</si>
  <si>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</si>
  <si>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</si>
  <si>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</si>
  <si>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</si>
  <si>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</si>
  <si>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</si>
  <si>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</si>
  <si>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</si>
  <si>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</si>
  <si>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</si>
  <si>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</si>
  <si>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</si>
  <si>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</si>
  <si>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</si>
  <si>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</si>
  <si>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</si>
  <si>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</si>
  <si>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</si>
  <si>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</si>
  <si>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</si>
  <si>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</si>
  <si>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</si>
  <si>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</si>
  <si>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</si>
  <si>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</si>
  <si>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</si>
  <si>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</si>
  <si>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</si>
  <si>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</si>
  <si>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</si>
  <si>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</si>
  <si>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</si>
  <si>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</si>
  <si>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</si>
  <si>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</si>
  <si>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</si>
  <si>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</si>
  <si>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</si>
  <si>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</si>
  <si>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</si>
  <si>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</si>
  <si>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</si>
  <si>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</si>
  <si>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</si>
  <si>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</si>
  <si>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</si>
  <si>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</si>
  <si>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</si>
  <si>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</si>
  <si>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</si>
  <si>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</si>
  <si>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</si>
  <si>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</si>
  <si>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</si>
  <si>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</si>
  <si>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</si>
  <si>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</si>
  <si>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</si>
  <si>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</si>
  <si>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</si>
  <si>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</si>
  <si>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</si>
  <si>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</si>
  <si>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</si>
  <si>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</si>
  <si>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</si>
  <si>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</si>
  <si>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</si>
  <si>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</si>
  <si>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</si>
  <si>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</si>
  <si>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</si>
  <si>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</si>
  <si>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</si>
  <si>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</si>
  <si>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</si>
  <si>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</si>
  <si>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</si>
  <si>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</si>
  <si>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</si>
  <si>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</si>
  <si>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</si>
  <si>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</si>
  <si>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</si>
  <si>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</si>
  <si>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</si>
  <si>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</si>
  <si>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</si>
  <si>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</si>
  <si>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</si>
  <si>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</si>
  <si>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</si>
  <si>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</si>
  <si>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</si>
  <si>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</si>
  <si>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</si>
  <si>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</si>
  <si>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</si>
  <si>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</si>
  <si>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</si>
  <si>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</si>
  <si>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</si>
  <si>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</si>
  <si>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</si>
  <si>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</si>
  <si>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</si>
  <si>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</si>
  <si>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</si>
  <si>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</si>
  <si>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</si>
  <si>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</si>
  <si>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</si>
  <si>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</si>
  <si>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</si>
  <si>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</si>
  <si>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</si>
  <si>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</si>
  <si>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</si>
  <si>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</si>
  <si>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</si>
  <si>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</si>
  <si>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</si>
  <si>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</si>
  <si>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</si>
  <si>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</si>
  <si>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</si>
  <si>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</si>
  <si>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</si>
  <si>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</si>
  <si>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</si>
  <si>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</si>
  <si>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</si>
  <si>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</si>
  <si>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</si>
  <si>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</si>
  <si>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</si>
  <si>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</si>
  <si>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</si>
  <si>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</si>
  <si>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</si>
  <si>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</si>
  <si>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</si>
  <si>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</si>
  <si>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</si>
  <si>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</si>
  <si>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</si>
  <si>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</si>
  <si>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</si>
  <si>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</si>
  <si>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</si>
  <si>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</si>
  <si>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</si>
  <si>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</si>
  <si>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</si>
  <si>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</si>
  <si>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</si>
  <si>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</si>
  <si>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</si>
  <si>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</si>
  <si>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</si>
  <si>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</si>
  <si>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</si>
  <si>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</si>
  <si>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</si>
  <si>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</si>
  <si>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</si>
  <si>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</si>
  <si>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</si>
  <si>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</si>
  <si>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</si>
  <si>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</si>
  <si>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</si>
  <si>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</si>
  <si>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</si>
  <si>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</si>
  <si>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</si>
  <si>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</si>
  <si>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</si>
  <si>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</si>
  <si>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</si>
  <si>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</si>
  <si>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</si>
  <si>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</si>
  <si>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</si>
  <si>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</si>
  <si>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</si>
  <si>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</si>
  <si>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</si>
  <si>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</si>
  <si>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</si>
  <si>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</si>
  <si>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</si>
  <si>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</si>
  <si>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</si>
  <si>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</si>
  <si>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</si>
  <si>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</si>
  <si>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</si>
  <si>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</si>
  <si>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</si>
  <si>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</si>
  <si>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</si>
  <si>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</si>
  <si>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</si>
  <si>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</si>
  <si>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</si>
  <si>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</si>
  <si>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</si>
  <si>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</si>
  <si>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</si>
  <si>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</si>
  <si>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</si>
  <si>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</si>
  <si>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</si>
  <si>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</si>
  <si>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</si>
  <si>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</si>
  <si>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</si>
  <si>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</si>
  <si>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</si>
  <si>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</si>
  <si>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</si>
  <si>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</si>
  <si>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</si>
  <si>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</si>
  <si>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</si>
  <si>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</si>
  <si>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</si>
  <si>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</si>
  <si>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</si>
  <si>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</si>
  <si>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</si>
  <si>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</si>
  <si>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</si>
  <si>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</si>
  <si>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</si>
  <si>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</si>
  <si>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</si>
  <si>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</si>
  <si>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</si>
  <si>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</si>
  <si>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</si>
  <si>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</si>
  <si>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</si>
  <si>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</si>
  <si>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</si>
  <si>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</si>
  <si>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</si>
  <si>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</si>
  <si>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</si>
  <si>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</si>
  <si>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</si>
  <si>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</si>
  <si>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</si>
  <si>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</si>
  <si>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</si>
  <si>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</si>
  <si>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</si>
  <si>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</si>
  <si>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</si>
  <si>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</si>
  <si>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</si>
  <si>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</si>
  <si>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</si>
  <si>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</si>
  <si>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</si>
  <si>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</si>
  <si>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</si>
  <si>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</si>
  <si>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</si>
  <si>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</si>
  <si>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</si>
  <si>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</si>
  <si>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</si>
  <si>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</si>
  <si>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</si>
  <si>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</si>
  <si>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</si>
  <si>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</si>
  <si>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</si>
  <si>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</si>
  <si>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</si>
  <si>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</si>
  <si>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</si>
  <si>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</si>
  <si>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</si>
  <si>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</si>
  <si>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</si>
  <si>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</si>
  <si>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</si>
  <si>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</si>
  <si>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</si>
  <si>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</si>
  <si>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</si>
  <si>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</si>
  <si>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</si>
  <si>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</si>
  <si>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</si>
  <si>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</si>
  <si>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</si>
  <si>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</si>
  <si>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</si>
  <si>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</si>
  <si>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</si>
  <si>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</si>
  <si>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</si>
  <si>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</si>
  <si>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</si>
  <si>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</si>
  <si>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</si>
  <si>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</si>
  <si>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</si>
  <si>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</si>
  <si>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</si>
  <si>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</si>
  <si>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</si>
  <si>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</si>
  <si>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</si>
  <si>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</si>
  <si>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</si>
  <si>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</si>
  <si>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</si>
  <si>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</si>
  <si>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</si>
  <si>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</si>
  <si>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</si>
  <si>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</si>
  <si>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</si>
  <si>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</si>
  <si>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</si>
  <si>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</si>
  <si>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</si>
  <si>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</si>
  <si>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</si>
  <si>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</si>
  <si>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</si>
  <si>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</si>
  <si>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</si>
  <si>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</si>
  <si>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</si>
  <si>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</si>
  <si>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</si>
  <si>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</si>
  <si>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</si>
  <si>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</si>
  <si>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</si>
  <si>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</si>
  <si>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</si>
  <si>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</si>
  <si>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</si>
  <si>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</si>
  <si>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</si>
  <si>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</si>
  <si>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</si>
  <si>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</si>
  <si>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</si>
  <si>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</si>
  <si>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</si>
  <si>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</si>
  <si>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</si>
  <si>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</si>
  <si>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</si>
  <si>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</si>
  <si>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</si>
  <si>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</si>
  <si>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</si>
  <si>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</si>
  <si>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</si>
  <si>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</si>
  <si>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</si>
  <si>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</si>
  <si>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</si>
  <si>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</si>
  <si>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</si>
  <si>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</si>
  <si>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</si>
  <si>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</si>
  <si>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</si>
  <si>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</si>
  <si>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</si>
  <si>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</si>
  <si>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</si>
  <si>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</si>
  <si>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</si>
  <si>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</si>
  <si>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</si>
  <si>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</si>
  <si>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</si>
  <si>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</si>
  <si>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</si>
  <si>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</si>
  <si>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</si>
  <si>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</si>
  <si>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</si>
  <si>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</si>
  <si>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</si>
  <si>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</si>
  <si>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</si>
  <si>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</si>
  <si>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</si>
  <si>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</si>
  <si>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</si>
  <si>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</si>
  <si>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</si>
  <si>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</si>
  <si>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</si>
  <si>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</si>
  <si>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</si>
  <si>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</si>
  <si>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</si>
  <si>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</si>
  <si>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</si>
  <si>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</si>
  <si>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</si>
  <si>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</si>
  <si>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</si>
  <si>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</si>
  <si>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</si>
  <si>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</si>
  <si>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</si>
  <si>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</si>
  <si>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</si>
  <si>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</si>
  <si>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</si>
  <si>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</si>
  <si>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</si>
  <si>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</si>
  <si>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</si>
  <si>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</si>
  <si>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</si>
  <si>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</si>
  <si>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</si>
  <si>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</si>
  <si>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</si>
  <si>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</si>
  <si>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</si>
  <si>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</si>
  <si>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</si>
  <si>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</si>
  <si>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</si>
  <si>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</si>
  <si>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</si>
  <si>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</si>
  <si>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</si>
  <si>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</si>
  <si>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</si>
  <si>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</si>
  <si>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</si>
  <si>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</si>
  <si>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</si>
  <si>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</si>
  <si>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</si>
  <si>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</si>
  <si>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</si>
  <si>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</si>
  <si>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</si>
  <si>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</si>
  <si>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</si>
  <si>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</si>
  <si>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</si>
  <si>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</si>
  <si>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</si>
  <si>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</si>
  <si>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</si>
  <si>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</si>
  <si>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</si>
  <si>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</si>
  <si>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</si>
  <si>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</si>
  <si>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</si>
  <si>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</si>
  <si>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</si>
  <si>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</si>
  <si>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</si>
  <si>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</si>
  <si>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</si>
  <si>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</si>
  <si>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</si>
  <si>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</si>
  <si>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</si>
  <si>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</si>
  <si>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</si>
  <si>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</si>
  <si>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</si>
  <si>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</si>
  <si>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</si>
  <si>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</si>
  <si>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</si>
  <si>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</si>
  <si>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</si>
  <si>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</si>
  <si>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</si>
  <si>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</si>
  <si>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</si>
  <si>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</si>
  <si>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</si>
  <si>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</si>
  <si>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</si>
  <si>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</si>
  <si>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</si>
  <si>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</si>
  <si>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</si>
  <si>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</si>
  <si>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</si>
  <si>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</si>
  <si>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</si>
  <si>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</si>
  <si>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</si>
  <si>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</si>
  <si>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</si>
  <si>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</si>
  <si>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</si>
  <si>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</si>
  <si>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</si>
  <si>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</si>
  <si>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</si>
  <si>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</si>
  <si>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</si>
  <si>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</si>
  <si>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</si>
  <si>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</si>
  <si>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</si>
  <si>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</si>
  <si>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</si>
  <si>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</si>
  <si>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</si>
  <si>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</si>
  <si>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</si>
  <si>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</si>
  <si>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</si>
  <si>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</si>
  <si>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</si>
  <si>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</si>
  <si>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</si>
  <si>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</si>
  <si>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</si>
  <si>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</si>
  <si>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</si>
  <si>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</si>
  <si>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</si>
  <si>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</si>
  <si>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</si>
  <si>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</si>
  <si>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</si>
  <si>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</si>
  <si>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</si>
  <si>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</si>
  <si>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</si>
  <si>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</si>
  <si>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</si>
  <si>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</si>
  <si>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</si>
  <si>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</si>
  <si>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</si>
  <si>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</si>
  <si>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</si>
  <si>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</si>
  <si>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</si>
  <si>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</si>
  <si>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</si>
  <si>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</si>
  <si>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</si>
  <si>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</si>
  <si>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</si>
  <si>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</si>
  <si>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</si>
  <si>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</si>
  <si>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</si>
  <si>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</si>
  <si>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</si>
  <si>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</si>
  <si>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</si>
  <si>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</si>
  <si>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</si>
  <si>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</si>
  <si>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</si>
  <si>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</si>
  <si>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</si>
  <si>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</si>
  <si>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</si>
  <si>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</si>
  <si>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</si>
  <si>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</si>
  <si>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</si>
  <si>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</si>
  <si>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</si>
  <si>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</si>
  <si>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</si>
  <si>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</si>
  <si>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</si>
  <si>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</si>
  <si>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</si>
  <si>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</si>
  <si>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</si>
  <si>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</si>
  <si>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</si>
  <si>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</si>
  <si>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</si>
  <si>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</si>
  <si>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</si>
  <si>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</si>
  <si>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</si>
  <si>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</si>
  <si>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</si>
  <si>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</si>
  <si>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</si>
  <si>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</si>
  <si>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</si>
  <si>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</si>
  <si>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</si>
  <si>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</si>
  <si>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</si>
  <si>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</si>
  <si>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</si>
  <si>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</si>
  <si>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</si>
  <si>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</si>
  <si>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</si>
  <si>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</si>
  <si>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</si>
  <si>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</si>
  <si>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</si>
  <si>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</si>
  <si>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</si>
  <si>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</si>
  <si>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</si>
  <si>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</si>
  <si>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</si>
  <si>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</si>
  <si>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</si>
  <si>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</si>
  <si>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</si>
  <si>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</si>
  <si>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</si>
  <si>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</si>
  <si>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</si>
  <si>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</si>
  <si>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</si>
  <si>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</si>
  <si>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</si>
  <si>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</si>
  <si>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</si>
  <si>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</si>
  <si>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</si>
  <si>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</si>
  <si>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</si>
  <si>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</si>
  <si>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</si>
  <si>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</si>
  <si>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</si>
  <si>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</si>
  <si>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</si>
  <si>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</si>
  <si>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</si>
  <si>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</si>
  <si>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</si>
  <si>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</si>
  <si>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</si>
  <si>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</si>
  <si>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</si>
  <si>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</si>
  <si>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</si>
  <si>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</si>
  <si>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</si>
  <si>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</si>
  <si>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</si>
  <si>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</si>
  <si>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</si>
  <si>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</si>
  <si>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</si>
  <si>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</si>
  <si>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</si>
  <si>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</si>
  <si>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</si>
  <si>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</si>
  <si>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</si>
  <si>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</si>
  <si>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</si>
  <si>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</si>
  <si>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</si>
  <si>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</si>
  <si>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</si>
  <si>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</si>
  <si>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</si>
  <si>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</si>
  <si>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</si>
  <si>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</si>
  <si>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</si>
  <si>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</si>
  <si>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</si>
  <si>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</si>
  <si>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</si>
  <si>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</si>
  <si>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</si>
  <si>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</si>
  <si>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</si>
  <si>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</si>
  <si>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</si>
  <si>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</si>
  <si>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</si>
  <si>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</si>
  <si>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</si>
  <si>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</si>
  <si>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</si>
  <si>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</si>
  <si>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</si>
  <si>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</si>
  <si>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</si>
  <si>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</si>
  <si>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</si>
  <si>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</si>
  <si>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</si>
  <si>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</si>
  <si>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</si>
  <si>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</si>
  <si>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</si>
  <si>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</si>
  <si>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</si>
  <si>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</si>
  <si>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</si>
  <si>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</si>
  <si>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</si>
  <si>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</si>
  <si>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</si>
  <si>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</si>
  <si>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</si>
  <si>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</si>
  <si>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</si>
  <si>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</si>
  <si>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</si>
  <si>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</si>
  <si>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</si>
  <si>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</si>
  <si>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</si>
  <si>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</si>
  <si>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</si>
  <si>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</si>
  <si>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</si>
  <si>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</si>
  <si>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</si>
  <si>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</si>
  <si>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</si>
  <si>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</si>
  <si>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</si>
  <si>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</si>
  <si>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</si>
  <si>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</si>
  <si>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</si>
  <si>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</si>
  <si>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</si>
  <si>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</si>
  <si>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</si>
  <si>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</si>
  <si>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</si>
  <si>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</si>
  <si>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</si>
  <si>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</si>
  <si>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</si>
  <si>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</si>
  <si>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</si>
  <si>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</si>
  <si>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</si>
  <si>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</si>
  <si>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</si>
  <si>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</si>
  <si>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</si>
  <si>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</si>
  <si>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</si>
  <si>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</si>
  <si>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</si>
  <si>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</si>
  <si>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</si>
  <si>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</si>
  <si>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</si>
  <si>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</si>
  <si>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</si>
  <si>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</si>
  <si>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</si>
  <si>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</si>
  <si>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</si>
  <si>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</si>
  <si>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</si>
  <si>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</si>
  <si>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</si>
  <si>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</si>
  <si>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</si>
  <si>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</si>
  <si>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</si>
  <si>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</si>
  <si>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</si>
  <si>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</si>
  <si>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</si>
  <si>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</si>
  <si>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</si>
  <si>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</si>
  <si>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</si>
  <si>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</si>
  <si>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</si>
  <si>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</si>
  <si>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</si>
  <si>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</si>
  <si>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</si>
  <si>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</si>
  <si>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</si>
  <si>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</si>
  <si>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</si>
  <si>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</si>
  <si>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</si>
  <si>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</si>
  <si>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</si>
  <si>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</si>
  <si>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</si>
  <si>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</si>
  <si>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</si>
  <si>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</si>
  <si>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</si>
  <si>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</si>
  <si>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</si>
  <si>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</si>
  <si>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</si>
  <si>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</si>
  <si>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</si>
  <si>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</si>
  <si>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</si>
  <si>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</si>
  <si>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</si>
  <si>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</si>
  <si>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</si>
  <si>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</si>
  <si>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</si>
  <si>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</si>
  <si>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</si>
  <si>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</si>
  <si>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</si>
  <si>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</si>
  <si>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</si>
  <si>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</si>
  <si>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</si>
  <si>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</si>
  <si>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</si>
  <si>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</si>
  <si>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</si>
  <si>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</si>
  <si>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</si>
  <si>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</si>
  <si>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</si>
  <si>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</si>
  <si>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</si>
  <si>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</si>
  <si>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</si>
  <si>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</si>
  <si>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</si>
  <si>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</si>
  <si>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</si>
  <si>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</si>
  <si>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</si>
  <si>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</si>
  <si>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</si>
  <si>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</si>
  <si>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</si>
  <si>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</si>
  <si>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</si>
  <si>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</si>
  <si>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</si>
  <si>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</si>
  <si>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</si>
  <si>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</si>
  <si>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</si>
  <si>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</si>
  <si>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</si>
  <si>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</si>
  <si>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</si>
  <si>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</si>
  <si>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</si>
  <si>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</si>
  <si>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</si>
  <si>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</si>
  <si>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</si>
  <si>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</si>
  <si>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</si>
  <si>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</si>
  <si>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</si>
  <si>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</si>
  <si>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</si>
  <si>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</si>
  <si>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</si>
  <si>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</si>
  <si>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</si>
  <si>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</si>
  <si>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</si>
  <si>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</si>
  <si>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</si>
  <si>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</si>
  <si>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</si>
  <si>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</si>
  <si>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</si>
  <si>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</si>
  <si>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</si>
  <si>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</si>
  <si>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</si>
  <si>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</si>
  <si>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</si>
  <si>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</si>
  <si>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</si>
  <si>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</si>
  <si>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</si>
  <si>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</si>
  <si>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</si>
  <si>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</si>
  <si>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</si>
  <si>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</si>
  <si>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</si>
  <si>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</si>
  <si>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</si>
  <si>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</si>
  <si>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</si>
  <si>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</si>
  <si>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</si>
  <si>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</si>
  <si>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</si>
  <si>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</si>
  <si>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</si>
  <si>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</si>
  <si>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</si>
  <si>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</si>
  <si>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</si>
  <si>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</si>
  <si>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</si>
  <si>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</si>
  <si>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</si>
  <si>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</si>
  <si>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</si>
  <si>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</si>
  <si>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</si>
  <si>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</si>
  <si>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</si>
  <si>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</si>
  <si>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</si>
  <si>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</si>
  <si>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</si>
  <si>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</si>
  <si>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</si>
  <si>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</si>
  <si>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</si>
  <si>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</si>
  <si>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</si>
  <si>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</si>
  <si>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</si>
  <si>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</si>
  <si>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</si>
  <si>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</si>
  <si>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</si>
  <si>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</si>
  <si>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</si>
  <si>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</si>
  <si>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</si>
  <si>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</si>
  <si>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</si>
  <si>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</si>
  <si>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</si>
  <si>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</si>
  <si>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</si>
  <si>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</si>
  <si>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</si>
  <si>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</si>
  <si>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</si>
  <si>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</si>
  <si>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</si>
  <si>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</si>
  <si>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</si>
  <si>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</si>
  <si>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</si>
  <si>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</si>
  <si>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</si>
  <si>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</si>
  <si>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</si>
  <si>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</si>
  <si>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</si>
  <si>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</si>
  <si>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</si>
  <si>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</si>
  <si>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</si>
  <si>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</si>
  <si>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</si>
  <si>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</si>
  <si>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</si>
  <si>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</si>
  <si>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</si>
  <si>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</si>
  <si>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</si>
  <si>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</si>
  <si>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</si>
  <si>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</si>
  <si>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</si>
  <si>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</si>
  <si>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</si>
  <si>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</si>
  <si>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</si>
  <si>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</si>
  <si>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</si>
  <si>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</si>
  <si>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</si>
  <si>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</si>
  <si>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</si>
  <si>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</si>
  <si>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</si>
  <si>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</si>
  <si>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</si>
  <si>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</si>
  <si>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</si>
  <si>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</si>
  <si>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</si>
  <si>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</si>
  <si>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</si>
  <si>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</si>
  <si>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</si>
  <si>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</si>
  <si>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</si>
  <si>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</si>
  <si>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</si>
  <si>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</si>
  <si>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</si>
  <si>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</si>
  <si>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</si>
  <si>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</si>
  <si>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</si>
  <si>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</si>
  <si>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</si>
  <si>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</si>
  <si>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</si>
  <si>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</si>
  <si>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</si>
  <si>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</si>
  <si>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</si>
  <si>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</si>
  <si>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</si>
  <si>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</si>
  <si>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</si>
  <si>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</si>
  <si>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</si>
  <si>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</si>
  <si>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</si>
  <si>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</si>
  <si>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</si>
  <si>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</si>
  <si>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</si>
  <si>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</si>
  <si>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</si>
  <si>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</si>
  <si>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</si>
  <si>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</si>
  <si>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</si>
  <si>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</si>
  <si>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</si>
  <si>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</si>
  <si>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</si>
  <si>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</si>
  <si>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</si>
  <si>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</si>
  <si>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</si>
  <si>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</si>
  <si>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</si>
  <si>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</si>
  <si>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</si>
  <si>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</si>
  <si>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</si>
  <si>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</si>
  <si>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</si>
  <si>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</si>
  <si>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</si>
  <si>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</si>
  <si>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</si>
  <si>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</si>
  <si>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</si>
  <si>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</si>
  <si>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</si>
  <si>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</si>
  <si>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</si>
  <si>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</si>
  <si>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</si>
  <si>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</si>
  <si>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</si>
  <si>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</si>
  <si>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</si>
  <si>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</si>
  <si>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</si>
  <si>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</si>
  <si>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</si>
  <si>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</si>
  <si>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</si>
  <si>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</si>
  <si>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</si>
  <si>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</si>
  <si>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</si>
  <si>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</si>
  <si>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</si>
  <si>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</si>
  <si>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</si>
  <si>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</si>
  <si>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</si>
  <si>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</si>
  <si>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</si>
  <si>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</si>
  <si>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</si>
  <si>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</si>
  <si>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</si>
  <si>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</si>
  <si>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</si>
  <si>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</si>
  <si>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</si>
  <si>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</si>
  <si>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</si>
  <si>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</si>
  <si>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</si>
  <si>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</si>
  <si>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</si>
  <si>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</si>
  <si>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</si>
  <si>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</si>
  <si>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</si>
  <si>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</si>
  <si>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</si>
  <si>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</si>
  <si>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</si>
  <si>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</si>
  <si>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</si>
  <si>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</si>
  <si>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</si>
  <si>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</si>
  <si>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</si>
  <si>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</si>
  <si>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</si>
  <si>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</si>
  <si>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</si>
  <si>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</si>
  <si>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</si>
  <si>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</si>
  <si>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</si>
  <si>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</si>
  <si>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</si>
  <si>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</si>
  <si>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</si>
  <si>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</si>
  <si>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</si>
  <si>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</si>
  <si>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</si>
  <si>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</si>
  <si>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</si>
  <si>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</si>
  <si>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</si>
  <si>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</si>
  <si>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</si>
  <si>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</si>
  <si>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</si>
  <si>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</si>
  <si>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</si>
  <si>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</si>
  <si>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</si>
  <si>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</si>
  <si>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</si>
  <si>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</si>
  <si>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</si>
  <si>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</si>
  <si>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</si>
  <si>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</si>
  <si>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</si>
  <si>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</si>
  <si>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</si>
  <si>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</si>
  <si>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</si>
  <si>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</si>
  <si>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</si>
  <si>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</si>
  <si>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</si>
  <si>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</si>
  <si>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</si>
  <si>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</si>
  <si>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</si>
  <si>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</si>
  <si>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</si>
  <si>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</si>
  <si>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</si>
  <si>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</si>
  <si>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</si>
  <si>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</si>
  <si>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</si>
  <si>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</si>
  <si>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</si>
  <si>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</si>
  <si>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</si>
  <si>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</si>
  <si>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</si>
  <si>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</si>
  <si>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</si>
  <si>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</si>
  <si>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</si>
  <si>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</si>
  <si>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</si>
  <si>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</si>
  <si>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</si>
  <si>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</si>
  <si>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</si>
  <si>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</si>
  <si>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</si>
  <si>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</si>
  <si>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</si>
  <si>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</si>
  <si>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</si>
  <si>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</si>
  <si>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</si>
  <si>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</si>
  <si>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</si>
  <si>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</si>
  <si>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</si>
  <si>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</si>
  <si>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</si>
  <si>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</si>
  <si>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</si>
  <si>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</si>
  <si>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</si>
  <si>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</si>
  <si>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</si>
  <si>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</si>
  <si>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</si>
  <si>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</si>
  <si>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</si>
  <si>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</si>
  <si>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</si>
  <si>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</si>
  <si>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</si>
  <si>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</si>
  <si>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</si>
  <si>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</si>
  <si>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</si>
  <si>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</si>
  <si>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</si>
  <si>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</si>
  <si>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</si>
  <si>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</si>
  <si>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</si>
  <si>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</si>
  <si>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</si>
  <si>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</si>
  <si>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</si>
  <si>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</si>
  <si>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</si>
  <si>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</si>
  <si>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</si>
  <si>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</si>
  <si>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</si>
  <si>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</si>
  <si>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</si>
  <si>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</si>
  <si>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</si>
  <si>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</si>
  <si>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</si>
  <si>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</si>
  <si>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</si>
  <si>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</si>
  <si>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</si>
  <si>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</si>
  <si>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</si>
  <si>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</si>
  <si>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</si>
  <si>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</si>
  <si>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</si>
  <si>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</si>
  <si>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</si>
  <si>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</si>
  <si>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</si>
  <si>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</si>
  <si>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</si>
  <si>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</si>
  <si>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</si>
  <si>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</si>
  <si>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</si>
  <si>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</si>
  <si>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</si>
  <si>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</si>
  <si>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</si>
  <si>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</si>
  <si>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</si>
  <si>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</si>
  <si>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</si>
  <si>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</si>
  <si>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</si>
  <si>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</si>
  <si>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</si>
  <si>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</si>
  <si>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</si>
  <si>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</si>
  <si>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</si>
  <si>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</si>
  <si>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</si>
  <si>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</si>
  <si>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</si>
  <si>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</si>
  <si>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</si>
  <si>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</si>
  <si>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</si>
  <si>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</si>
  <si>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</si>
  <si>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</si>
  <si>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</si>
  <si>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</si>
  <si>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</si>
  <si>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</si>
  <si>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</si>
  <si>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</si>
  <si>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</si>
  <si>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</si>
  <si>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</si>
  <si>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</si>
  <si>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</si>
  <si>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</si>
  <si>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</si>
  <si>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</si>
  <si>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</si>
  <si>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</si>
  <si>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</si>
  <si>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</si>
  <si>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</si>
  <si>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</si>
  <si>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</si>
  <si>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</si>
  <si>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</si>
  <si>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</si>
  <si>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</si>
  <si>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</si>
  <si>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</si>
  <si>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</si>
  <si>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</si>
  <si>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</si>
  <si>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</si>
  <si>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</si>
  <si>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</si>
  <si>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</si>
  <si>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</si>
  <si>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</si>
  <si>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</si>
  <si>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</si>
  <si>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</si>
  <si>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</si>
  <si>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</si>
  <si>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</si>
  <si>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</si>
  <si>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</si>
  <si>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</si>
  <si>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</si>
  <si>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</si>
  <si>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</si>
  <si>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</si>
  <si>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</si>
  <si>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</si>
  <si>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</si>
  <si>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</si>
  <si>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</si>
  <si>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</si>
  <si>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</si>
  <si>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</si>
  <si>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</si>
  <si>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</si>
  <si>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</si>
  <si>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</si>
  <si>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</si>
  <si>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</si>
  <si>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</si>
  <si>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</si>
  <si>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</si>
  <si>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</si>
  <si>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</si>
  <si>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</si>
  <si>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</si>
  <si>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</si>
  <si>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</si>
  <si>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</si>
  <si>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</si>
  <si>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</si>
  <si>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</si>
  <si>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</si>
  <si>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</si>
  <si>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</si>
  <si>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</si>
  <si>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</si>
  <si>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</si>
  <si>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</si>
  <si>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</si>
  <si>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</si>
  <si>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</si>
  <si>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</si>
  <si>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</si>
  <si>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</si>
  <si>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</si>
  <si>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</si>
  <si>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</si>
  <si>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</si>
  <si>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</si>
  <si>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</si>
  <si>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</si>
  <si>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</si>
  <si>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</si>
  <si>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</si>
  <si>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</si>
  <si>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</si>
  <si>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</si>
  <si>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</si>
  <si>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</si>
  <si>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</si>
  <si>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</si>
  <si>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</si>
  <si>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</si>
  <si>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</si>
  <si>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</si>
  <si>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</si>
  <si>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</si>
  <si>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</si>
  <si>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</si>
  <si>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</si>
  <si>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</si>
  <si>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</si>
  <si>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</si>
  <si>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</si>
  <si>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</si>
  <si>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</si>
  <si>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</si>
  <si>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</si>
  <si>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</si>
  <si>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</si>
  <si>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</si>
  <si>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</si>
  <si>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</si>
  <si>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</si>
  <si>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</si>
  <si>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</si>
  <si>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</si>
  <si>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</si>
  <si>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</si>
  <si>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</si>
  <si>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</si>
  <si>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</si>
  <si>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</si>
  <si>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</si>
  <si>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</si>
  <si>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</si>
  <si>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</si>
  <si>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</si>
  <si>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</si>
  <si>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</si>
  <si>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</si>
  <si>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</si>
  <si>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</si>
  <si>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</si>
  <si>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</si>
  <si>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</si>
  <si>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</si>
  <si>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</si>
  <si>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</si>
  <si>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</si>
  <si>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</si>
  <si>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</si>
  <si>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</si>
  <si>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</si>
  <si>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</si>
  <si>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</si>
  <si>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</si>
  <si>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</si>
  <si>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</si>
  <si>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</si>
  <si>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</si>
  <si>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</si>
  <si>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</si>
  <si>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</si>
  <si>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</si>
  <si>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</si>
  <si>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</si>
  <si>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</si>
  <si>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</si>
  <si>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</si>
  <si>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</si>
  <si>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</si>
  <si>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</si>
  <si>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</si>
  <si>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</si>
  <si>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</si>
  <si>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</si>
  <si>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</si>
  <si>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</si>
  <si>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</si>
  <si>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</si>
  <si>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</si>
  <si>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</si>
  <si>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</si>
  <si>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</si>
  <si>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</si>
  <si>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</si>
  <si>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</si>
  <si>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</si>
  <si>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</si>
  <si>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</si>
  <si>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</si>
  <si>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</si>
  <si>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</si>
  <si>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</si>
  <si>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</si>
  <si>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</si>
  <si>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</si>
  <si>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</si>
  <si>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</si>
  <si>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</si>
  <si>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</si>
  <si>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</si>
  <si>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</si>
  <si>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</si>
  <si>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</si>
  <si>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</si>
  <si>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</si>
  <si>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</si>
  <si>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</si>
  <si>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</si>
  <si>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</si>
  <si>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</si>
  <si>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</si>
  <si>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</si>
  <si>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</si>
  <si>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</si>
  <si>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</si>
  <si>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</si>
  <si>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</si>
  <si>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</si>
  <si>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</si>
  <si>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</si>
  <si>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</si>
  <si>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</si>
  <si>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</si>
  <si>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</si>
  <si>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</si>
  <si>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</si>
  <si>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</si>
  <si>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</si>
  <si>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</si>
  <si>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</si>
  <si>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</si>
  <si>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</si>
  <si>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</si>
  <si>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</si>
  <si>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</si>
  <si>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</si>
  <si>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</si>
  <si>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</si>
  <si>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</si>
  <si>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</si>
  <si>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</si>
  <si>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</si>
  <si>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</si>
  <si>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</si>
  <si>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</si>
  <si>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</si>
  <si>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</si>
  <si>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</si>
  <si>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</si>
  <si>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</si>
  <si>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</si>
  <si>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</si>
  <si>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</si>
  <si>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</si>
  <si>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</si>
  <si>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</si>
  <si>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</si>
  <si>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</si>
  <si>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</si>
  <si>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</si>
  <si>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</si>
  <si>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</si>
  <si>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</si>
  <si>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</si>
  <si>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</si>
  <si>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</si>
  <si>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</si>
  <si>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</si>
  <si>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</si>
  <si>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</si>
  <si>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</si>
  <si>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</si>
  <si>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</si>
  <si>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</si>
  <si>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</si>
  <si>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</si>
  <si>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</si>
  <si>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</si>
  <si>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</si>
  <si>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</si>
  <si>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</si>
  <si>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</si>
  <si>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</si>
  <si>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</si>
  <si>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</si>
  <si>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</si>
  <si>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</si>
  <si>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</si>
  <si>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</si>
  <si>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</si>
  <si>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</si>
  <si>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</si>
  <si>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</si>
  <si>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</si>
  <si>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</si>
  <si>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</si>
  <si>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</si>
  <si>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</si>
  <si>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</si>
  <si>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</si>
  <si>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</si>
  <si>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</si>
  <si>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</si>
  <si>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</si>
  <si>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</si>
  <si>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</si>
  <si>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</si>
  <si>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</si>
  <si>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</si>
  <si>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</si>
  <si>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</si>
  <si>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</si>
  <si>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</si>
  <si>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</si>
  <si>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</si>
  <si>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</si>
  <si>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</si>
  <si>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</si>
  <si>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</si>
  <si>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</si>
  <si>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</si>
  <si>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</si>
  <si>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</si>
  <si>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</si>
  <si>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</si>
  <si>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</si>
  <si>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</si>
  <si>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</si>
  <si>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</si>
  <si>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</si>
  <si>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</si>
  <si>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</si>
  <si>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</si>
  <si>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</si>
  <si>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</si>
  <si>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</si>
  <si>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</si>
  <si>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</si>
  <si>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</si>
  <si>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</si>
  <si>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</si>
  <si>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</si>
  <si>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</si>
  <si>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</si>
  <si>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</si>
  <si>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</si>
  <si>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</si>
  <si>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</si>
  <si>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</si>
  <si>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</si>
  <si>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</si>
  <si>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</si>
  <si>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</si>
  <si>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</si>
  <si>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</si>
  <si>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</si>
  <si>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</si>
  <si>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</si>
  <si>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</si>
  <si>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</si>
  <si>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</si>
  <si>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</si>
  <si>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</si>
  <si>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</si>
  <si>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</si>
  <si>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</si>
  <si>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</si>
  <si>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</si>
  <si>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</si>
  <si>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</si>
  <si>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</si>
  <si>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</si>
  <si>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</si>
  <si>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</si>
  <si>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</si>
  <si>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</si>
  <si>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</si>
  <si>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</si>
  <si>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</si>
  <si>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</si>
  <si>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</si>
  <si>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</si>
  <si>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</si>
  <si>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</si>
  <si>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</si>
  <si>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</si>
  <si>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</si>
  <si>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</si>
  <si>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</si>
  <si>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</si>
  <si>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</si>
  <si>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</si>
  <si>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</si>
  <si>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</si>
  <si>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</si>
  <si>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</si>
  <si>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</si>
  <si>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</si>
  <si>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</si>
  <si>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</si>
  <si>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</si>
  <si>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</si>
  <si>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</si>
  <si>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</si>
  <si>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</si>
  <si>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</si>
  <si>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</si>
  <si>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</si>
  <si>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</si>
  <si>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</si>
  <si>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</si>
  <si>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</si>
  <si>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</si>
  <si>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</si>
  <si>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</si>
  <si>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</si>
  <si>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</si>
  <si>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</si>
  <si>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</si>
  <si>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</si>
  <si>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</si>
  <si>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</si>
  <si>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</si>
  <si>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</si>
  <si>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</si>
  <si>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</si>
  <si>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</si>
  <si>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</si>
  <si>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</si>
  <si>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</si>
  <si>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</si>
  <si>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</si>
  <si>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</si>
  <si>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</si>
  <si>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</si>
  <si>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</si>
  <si>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</si>
  <si>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</si>
  <si>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</si>
  <si>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</si>
  <si>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</si>
  <si>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</si>
  <si>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</si>
  <si>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</si>
  <si>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</si>
  <si>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</si>
  <si>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</si>
  <si>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</si>
  <si>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</si>
  <si>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</si>
  <si>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</si>
  <si>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</si>
  <si>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</si>
  <si>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</si>
  <si>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</si>
  <si>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</si>
  <si>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</si>
  <si>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</si>
  <si>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</si>
  <si>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</si>
  <si>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</si>
  <si>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</si>
  <si>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</si>
  <si>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</si>
  <si>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</si>
  <si>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</si>
  <si>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</si>
  <si>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</si>
  <si>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</si>
  <si>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</si>
  <si>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</si>
  <si>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</si>
  <si>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</si>
  <si>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</si>
  <si>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</si>
  <si>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</si>
  <si>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</si>
  <si>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</si>
  <si>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</si>
  <si>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</si>
  <si>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</si>
  <si>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</si>
  <si>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</si>
  <si>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</si>
  <si>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</si>
  <si>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</si>
  <si>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</si>
  <si>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</si>
  <si>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</si>
  <si>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</si>
  <si>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</si>
  <si>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</si>
  <si>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</si>
  <si>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</si>
  <si>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</si>
  <si>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</si>
  <si>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</si>
  <si>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</si>
  <si>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</si>
  <si>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</si>
  <si>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</si>
  <si>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</si>
  <si>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</si>
  <si>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</si>
  <si>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</si>
  <si>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</si>
  <si>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</si>
  <si>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</si>
  <si>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</si>
  <si>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</si>
  <si>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</si>
  <si>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</si>
  <si>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</si>
  <si>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</si>
  <si>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</si>
  <si>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</si>
  <si>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</si>
  <si>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</si>
  <si>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</si>
  <si>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</si>
  <si>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</si>
  <si>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</si>
  <si>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</si>
  <si>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</si>
  <si>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</si>
  <si>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</si>
  <si>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</si>
  <si>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</si>
  <si>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</si>
  <si>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</si>
  <si>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</si>
  <si>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</si>
  <si>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</si>
  <si>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</si>
  <si>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</si>
  <si>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</si>
  <si>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</si>
  <si>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</si>
  <si>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</si>
  <si>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</si>
  <si>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</si>
  <si>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</si>
  <si>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</si>
  <si>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</si>
  <si>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</si>
  <si>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</si>
  <si>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</si>
  <si>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</si>
  <si>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</si>
  <si>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</si>
  <si>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</si>
  <si>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</si>
  <si>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</si>
  <si>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</si>
  <si>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</si>
  <si>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</si>
  <si>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</si>
  <si>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</si>
  <si>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</si>
  <si>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</si>
  <si>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</si>
  <si>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</si>
  <si>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</si>
  <si>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</si>
  <si>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</si>
  <si>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</si>
  <si>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</si>
  <si>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</si>
  <si>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</si>
  <si>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</si>
  <si>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</si>
  <si>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</si>
  <si>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</si>
  <si>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</si>
  <si>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</si>
  <si>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</si>
  <si>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</si>
  <si>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</si>
  <si>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</si>
  <si>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</si>
  <si>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</si>
  <si>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</si>
  <si>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</si>
  <si>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</si>
  <si>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</si>
  <si>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</si>
  <si>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</si>
  <si>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</si>
  <si>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</si>
  <si>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</si>
  <si>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</si>
  <si>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</si>
  <si>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</si>
  <si>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</si>
  <si>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</si>
  <si>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</si>
  <si>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</si>
  <si>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</si>
  <si>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</si>
  <si>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</si>
  <si>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</si>
  <si>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</si>
  <si>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</si>
  <si>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</si>
  <si>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</si>
  <si>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</si>
  <si>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</si>
  <si>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</si>
  <si>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</si>
  <si>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</si>
  <si>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</si>
  <si>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</si>
  <si>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</si>
  <si>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</si>
  <si>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</si>
  <si>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</si>
  <si>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</si>
  <si>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</si>
  <si>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</si>
  <si>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</si>
  <si>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</si>
  <si>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</si>
  <si>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</si>
  <si>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</si>
  <si>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</si>
  <si>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</si>
  <si>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</si>
  <si>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</si>
  <si>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</si>
  <si>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</si>
  <si>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</si>
  <si>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</si>
  <si>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</si>
  <si>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</si>
  <si>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</si>
  <si>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</si>
  <si>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</si>
  <si>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</si>
  <si>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</si>
  <si>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</si>
  <si>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</si>
  <si>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</si>
  <si>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</si>
  <si>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</si>
  <si>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</si>
  <si>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</si>
  <si>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</si>
  <si>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</si>
  <si>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</si>
  <si>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</si>
  <si>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</si>
  <si>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</si>
  <si>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</si>
  <si>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</si>
  <si>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</si>
  <si>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</si>
  <si>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</si>
  <si>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</si>
  <si>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</si>
  <si>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</si>
  <si>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</si>
  <si>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</si>
  <si>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</si>
  <si>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</si>
  <si>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</si>
  <si>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</si>
  <si>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</si>
  <si>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</si>
  <si>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</si>
  <si>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</si>
  <si>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</si>
  <si>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</si>
  <si>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</si>
  <si>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</si>
  <si>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</si>
  <si>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</si>
  <si>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</si>
  <si>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</si>
  <si>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</si>
  <si>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</si>
  <si>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</si>
  <si>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</si>
  <si>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</si>
  <si>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</si>
  <si>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</si>
  <si>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</si>
  <si>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</si>
  <si>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</si>
  <si>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</si>
  <si>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</si>
  <si>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</si>
  <si>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</si>
  <si>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</si>
  <si>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</si>
  <si>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</si>
  <si>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</si>
  <si>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</si>
  <si>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</si>
  <si>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</si>
  <si>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</si>
  <si>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</si>
  <si>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</si>
  <si>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</si>
  <si>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</si>
  <si>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</si>
  <si>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</si>
  <si>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</si>
  <si>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</si>
  <si>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</si>
  <si>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</si>
  <si>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</si>
  <si>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</si>
  <si>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</si>
  <si>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</si>
  <si>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</si>
  <si>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</si>
  <si>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</si>
  <si>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</si>
  <si>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</si>
  <si>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</si>
  <si>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</si>
  <si>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</si>
  <si>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</si>
  <si>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</si>
  <si>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</si>
  <si>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</si>
  <si>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</si>
  <si>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</si>
  <si>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</si>
  <si>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</si>
  <si>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</si>
  <si>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</si>
  <si>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</si>
  <si>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</si>
  <si>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</si>
  <si>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</si>
  <si>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</si>
  <si>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</si>
  <si>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</si>
  <si>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</si>
  <si>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</si>
  <si>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</si>
  <si>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</si>
  <si>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</si>
  <si>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</si>
  <si>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</si>
  <si>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</si>
  <si>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</si>
  <si>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</si>
  <si>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</si>
  <si>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</si>
  <si>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</si>
  <si>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</si>
  <si>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</si>
  <si>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</si>
  <si>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</si>
  <si>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</si>
  <si>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</si>
  <si>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</si>
  <si>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</si>
  <si>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</si>
  <si>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</si>
  <si>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</si>
  <si>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</si>
  <si>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</si>
  <si>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</si>
  <si>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</si>
  <si>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</si>
  <si>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</si>
  <si>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</si>
  <si>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</si>
  <si>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</si>
  <si>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</si>
  <si>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</si>
  <si>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</si>
  <si>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</si>
  <si>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</si>
  <si>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</si>
  <si>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</si>
  <si>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</si>
  <si>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</si>
  <si>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</si>
  <si>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</si>
  <si>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</si>
  <si>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</si>
  <si>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</si>
  <si>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</si>
  <si>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</si>
  <si>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</si>
  <si>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</si>
  <si>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</si>
  <si>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</si>
  <si>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</si>
  <si>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</si>
  <si>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</si>
  <si>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</si>
  <si>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</si>
  <si>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</si>
  <si>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</si>
  <si>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</si>
  <si>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</si>
  <si>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</si>
  <si>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</si>
  <si>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</si>
  <si>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</si>
  <si>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</si>
  <si>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</si>
  <si>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</si>
  <si>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</si>
  <si>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</si>
  <si>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</si>
  <si>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</si>
  <si>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</si>
  <si>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</si>
  <si>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</si>
  <si>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</si>
  <si>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</si>
  <si>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</si>
  <si>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</si>
  <si>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</si>
  <si>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</si>
  <si>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</si>
  <si>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</si>
  <si>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</si>
  <si>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</si>
  <si>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</si>
  <si>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</si>
  <si>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</si>
  <si>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</si>
  <si>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</si>
  <si>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</si>
  <si>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</si>
  <si>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</si>
  <si>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</si>
  <si>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</si>
  <si>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</si>
  <si>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</si>
  <si>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</si>
  <si>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</si>
  <si>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</si>
  <si>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</si>
  <si>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</si>
  <si>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</si>
  <si>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</si>
  <si>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</si>
  <si>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</si>
  <si>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</si>
  <si>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</si>
  <si>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</si>
  <si>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</si>
  <si>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</si>
  <si>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</si>
  <si>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</si>
  <si>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</si>
  <si>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</si>
  <si>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</si>
  <si>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</si>
  <si>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</si>
  <si>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</si>
  <si>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</si>
  <si>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</si>
  <si>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</si>
  <si>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</si>
  <si>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</si>
  <si>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</si>
  <si>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</si>
  <si>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</si>
  <si>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</si>
  <si>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</si>
  <si>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</si>
  <si>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</si>
  <si>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</si>
  <si>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</si>
  <si>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</si>
  <si>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</si>
  <si>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</si>
  <si>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</si>
  <si>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</si>
  <si>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</si>
  <si>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</si>
  <si>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</si>
  <si>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</si>
  <si>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</si>
  <si>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</si>
  <si>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</si>
  <si>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</si>
  <si>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</si>
  <si>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</si>
  <si>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</si>
  <si>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</si>
  <si>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</si>
  <si>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</si>
  <si>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</si>
  <si>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</si>
  <si>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</si>
  <si>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</si>
  <si>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</si>
  <si>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</si>
  <si>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</si>
  <si>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</si>
  <si>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</si>
  <si>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</si>
  <si>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</si>
  <si>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</si>
  <si>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</si>
  <si>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</si>
  <si>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</si>
  <si>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</si>
  <si>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</si>
  <si>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</si>
  <si>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</si>
  <si>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</si>
  <si>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</si>
  <si>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</si>
  <si>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</si>
  <si>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</si>
  <si>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</si>
  <si>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</si>
  <si>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</si>
  <si>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</si>
  <si>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</si>
  <si>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</si>
  <si>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</si>
  <si>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</si>
  <si>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</si>
  <si>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</si>
  <si>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</si>
  <si>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</si>
  <si>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</si>
  <si>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</si>
  <si>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</si>
  <si>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</si>
  <si>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</si>
  <si>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</si>
  <si>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</si>
  <si>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</si>
  <si>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</si>
  <si>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</si>
  <si>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</si>
  <si>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</si>
  <si>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</si>
  <si>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</si>
  <si>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</si>
  <si>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</si>
  <si>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</si>
  <si>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</si>
  <si>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</si>
  <si>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</si>
  <si>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</si>
  <si>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</si>
  <si>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</si>
  <si>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</si>
  <si>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</si>
  <si>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</si>
  <si>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</si>
  <si>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</si>
  <si>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</si>
  <si>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</si>
  <si>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</si>
  <si>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</si>
  <si>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</si>
  <si>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</si>
  <si>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</si>
  <si>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</si>
  <si>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</si>
  <si>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</si>
  <si>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</si>
  <si>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</si>
  <si>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</si>
  <si>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</si>
  <si>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</si>
  <si>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</si>
  <si>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</si>
  <si>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</si>
  <si>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</si>
  <si>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</si>
  <si>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</si>
  <si>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</si>
  <si>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</si>
  <si>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</si>
  <si>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</si>
  <si>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</si>
  <si>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</si>
  <si>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</si>
  <si>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</si>
  <si>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</si>
  <si>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</si>
  <si>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</si>
  <si>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</si>
  <si>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</si>
  <si>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</si>
  <si>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</si>
  <si>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</si>
  <si>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</si>
  <si>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</si>
  <si>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</si>
  <si>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</si>
  <si>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</si>
  <si>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</si>
  <si>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</si>
  <si>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</si>
  <si>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</si>
  <si>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</si>
  <si>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</si>
  <si>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</si>
  <si>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</si>
  <si>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</si>
  <si>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</si>
  <si>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</si>
  <si>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</si>
  <si>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</si>
  <si>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</si>
  <si>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</si>
  <si>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</si>
  <si>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</si>
  <si>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</si>
  <si>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</si>
  <si>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</si>
  <si>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</si>
  <si>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</si>
  <si>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</si>
  <si>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</si>
  <si>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</si>
  <si>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</si>
  <si>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</si>
  <si>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</si>
  <si>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</si>
  <si>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</si>
  <si>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</si>
  <si>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</si>
  <si>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</si>
  <si>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</si>
  <si>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</si>
  <si>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</si>
  <si>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</si>
  <si>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</si>
  <si>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</si>
  <si>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</si>
  <si>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</si>
  <si>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</si>
  <si>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</si>
  <si>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</si>
  <si>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</si>
  <si>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</si>
  <si>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</si>
  <si>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</si>
  <si>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</si>
  <si>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</si>
  <si>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</si>
  <si>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</si>
  <si>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</si>
  <si>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</si>
  <si>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</si>
  <si>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</si>
  <si>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</si>
  <si>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</si>
  <si>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</si>
  <si>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</si>
  <si>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</si>
  <si>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</si>
  <si>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</si>
  <si>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</si>
  <si>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</si>
  <si>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</si>
  <si>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</si>
  <si>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</si>
  <si>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</si>
  <si>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</si>
  <si>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</si>
  <si>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</si>
  <si>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</si>
  <si>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</si>
  <si>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</si>
  <si>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</si>
  <si>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</si>
  <si>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</si>
  <si>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</si>
  <si>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</si>
  <si>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</si>
  <si>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</si>
  <si>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</si>
  <si>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</si>
  <si>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</si>
  <si>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</si>
  <si>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</si>
  <si>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</si>
  <si>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</si>
  <si>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</si>
  <si>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</si>
  <si>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</si>
  <si>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</si>
  <si>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</si>
  <si>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</si>
  <si>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</si>
  <si>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</si>
  <si>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</si>
  <si>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</si>
  <si>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</si>
  <si>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</si>
  <si>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</si>
  <si>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</si>
  <si>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</si>
  <si>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</si>
  <si>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</si>
  <si>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</si>
  <si>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</si>
  <si>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</si>
  <si>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</si>
  <si>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</si>
  <si>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</si>
  <si>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</si>
  <si>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</si>
  <si>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</si>
  <si>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</si>
  <si>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</si>
  <si>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</si>
  <si>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</si>
  <si>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</si>
  <si>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</si>
  <si>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</si>
  <si>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</si>
  <si>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</si>
  <si>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</si>
  <si>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</si>
  <si>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</si>
  <si>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</si>
  <si>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</si>
  <si>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</si>
  <si>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</si>
  <si>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</si>
  <si>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</si>
  <si>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</si>
  <si>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</si>
  <si>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</si>
  <si>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</si>
  <si>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</si>
  <si>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</si>
  <si>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</si>
  <si>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</si>
  <si>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</si>
  <si>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</si>
  <si>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</si>
  <si>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</si>
  <si>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</si>
  <si>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</si>
  <si>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</si>
  <si>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</si>
  <si>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</si>
  <si>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</si>
  <si>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</si>
  <si>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</si>
  <si>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</si>
  <si>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</si>
  <si>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</si>
  <si>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</si>
  <si>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</si>
  <si>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</si>
  <si>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</si>
  <si>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</si>
  <si>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</si>
  <si>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</si>
  <si>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</si>
  <si>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</si>
  <si>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</si>
  <si>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</si>
  <si>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</si>
  <si>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</si>
  <si>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</si>
  <si>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</si>
  <si>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</si>
  <si>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</si>
  <si>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</si>
  <si>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</si>
  <si>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</si>
  <si>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</si>
  <si>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</si>
  <si>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</si>
  <si>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</si>
  <si>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</si>
  <si>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</si>
  <si>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</si>
  <si>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</si>
  <si>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</si>
  <si>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</si>
  <si>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</si>
  <si>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</si>
  <si>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</si>
  <si>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</si>
  <si>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</si>
  <si>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</si>
  <si>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</si>
  <si>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</si>
  <si>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</si>
  <si>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</si>
  <si>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</si>
  <si>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</si>
  <si>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</si>
  <si>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</si>
  <si>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</si>
  <si>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</si>
  <si>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</si>
  <si>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</si>
  <si>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</si>
  <si>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</si>
  <si>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</si>
  <si>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</si>
  <si>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</si>
  <si>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</si>
  <si>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</si>
  <si>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</si>
  <si>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</si>
  <si>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</si>
  <si>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</si>
  <si>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</si>
  <si>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</si>
  <si>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</si>
  <si>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</si>
  <si>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</si>
  <si>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</si>
  <si>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</si>
  <si>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</si>
  <si>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</si>
  <si>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</si>
  <si>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</si>
  <si>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</si>
  <si>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</si>
  <si>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</si>
  <si>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</si>
  <si>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</si>
  <si>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</si>
  <si>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</si>
  <si>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</si>
  <si>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</si>
  <si>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</si>
  <si>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</si>
  <si>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</si>
  <si>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</si>
  <si>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</si>
  <si>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</si>
  <si>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</si>
  <si>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</si>
  <si>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</si>
  <si>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</si>
  <si>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</si>
  <si>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</si>
  <si>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</si>
  <si>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</si>
  <si>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</si>
  <si>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</si>
  <si>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</si>
  <si>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</si>
  <si>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</si>
  <si>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</si>
  <si>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</si>
  <si>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</si>
  <si>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</si>
  <si>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</si>
  <si>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</si>
  <si>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</si>
  <si>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</si>
  <si>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</si>
  <si>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</si>
  <si>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</si>
  <si>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</si>
  <si>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</si>
  <si>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</si>
  <si>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</si>
  <si>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</si>
  <si>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</si>
  <si>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</si>
  <si>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</si>
  <si>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</si>
  <si>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</si>
  <si>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</si>
  <si>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</si>
  <si>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</si>
  <si>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</si>
  <si>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</si>
  <si>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</si>
  <si>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</si>
  <si>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</si>
  <si>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</si>
  <si>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</si>
  <si>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</si>
  <si>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</si>
  <si>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</si>
  <si>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</si>
  <si>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</si>
  <si>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</si>
  <si>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</si>
  <si>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</si>
  <si>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</si>
  <si>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</si>
  <si>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</si>
  <si>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</si>
  <si>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</si>
  <si>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</si>
  <si>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</si>
  <si>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</si>
  <si>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</si>
  <si>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</si>
  <si>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</si>
  <si>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</si>
  <si>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</si>
  <si>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</si>
  <si>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</si>
  <si>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</si>
  <si>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</si>
  <si>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</si>
  <si>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</si>
  <si>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</si>
  <si>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</si>
  <si>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</si>
  <si>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</si>
  <si>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</si>
  <si>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</si>
  <si>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</si>
  <si>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</si>
  <si>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</si>
  <si>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</si>
  <si>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</si>
  <si>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</si>
  <si>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</si>
  <si>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</si>
  <si>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</si>
  <si>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</si>
  <si>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</si>
  <si>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</si>
  <si>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</si>
  <si>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</si>
  <si>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</si>
  <si>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</si>
  <si>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</si>
  <si>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</si>
  <si>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</si>
  <si>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</si>
  <si>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</si>
  <si>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</si>
  <si>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</si>
  <si>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</si>
  <si>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</si>
  <si>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</si>
  <si>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</si>
  <si>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</si>
  <si>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</si>
  <si>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</si>
  <si>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</si>
  <si>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</si>
  <si>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</si>
  <si>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</si>
  <si>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</si>
  <si>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</si>
  <si>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</si>
  <si>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</si>
  <si>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</si>
  <si>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</si>
  <si>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</si>
  <si>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</si>
  <si>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</si>
  <si>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</si>
  <si>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</si>
  <si>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</si>
  <si>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</si>
  <si>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</si>
  <si>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</si>
  <si>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</si>
  <si>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</si>
  <si>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</si>
  <si>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</si>
  <si>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</si>
  <si>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</si>
  <si>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</si>
  <si>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</si>
  <si>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</si>
  <si>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</si>
  <si>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</si>
  <si>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</si>
  <si>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</si>
  <si>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</si>
  <si>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</si>
  <si>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</si>
  <si>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</si>
  <si>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</si>
  <si>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</si>
  <si>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</si>
  <si>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</si>
  <si>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</si>
  <si>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</si>
  <si>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</si>
  <si>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</si>
  <si>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</si>
  <si>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</si>
  <si>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</si>
  <si>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</si>
  <si>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</si>
  <si>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</si>
  <si>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</si>
  <si>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</si>
  <si>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</si>
  <si>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</si>
  <si>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</si>
  <si>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</si>
  <si>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</si>
  <si>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</si>
  <si>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</si>
  <si>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</si>
  <si>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</si>
  <si>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</si>
  <si>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</si>
  <si>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</si>
  <si>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</si>
  <si>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</si>
  <si>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</si>
  <si>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</si>
  <si>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</si>
  <si>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</si>
  <si>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</si>
  <si>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</si>
  <si>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</si>
  <si>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</si>
  <si>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</si>
  <si>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</si>
  <si>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</si>
  <si>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</si>
  <si>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</si>
  <si>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</si>
  <si>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</si>
  <si>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</si>
  <si>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</si>
  <si>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</si>
  <si>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</si>
  <si>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</si>
  <si>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</si>
  <si>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</si>
  <si>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</si>
  <si>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</si>
  <si>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</si>
  <si>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</si>
  <si>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</si>
  <si>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</si>
  <si>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</si>
  <si>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</si>
  <si>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</si>
  <si>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</si>
  <si>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</si>
  <si>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</si>
  <si>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</si>
  <si>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</si>
  <si>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</si>
  <si>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</si>
  <si>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</si>
  <si>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</si>
  <si>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</si>
  <si>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</si>
  <si>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</si>
  <si>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</si>
  <si>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</si>
  <si>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</si>
  <si>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</si>
  <si>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</si>
  <si>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</si>
  <si>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</si>
  <si>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</si>
  <si>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</si>
  <si>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</si>
  <si>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</si>
  <si>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</si>
  <si>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</si>
  <si>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</si>
  <si>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</si>
  <si>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</si>
  <si>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</si>
  <si>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</si>
  <si>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</si>
  <si>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</si>
  <si>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</si>
  <si>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</si>
  <si>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</si>
  <si>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</si>
  <si>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</si>
  <si>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</si>
  <si>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</si>
  <si>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</si>
  <si>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</si>
  <si>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</si>
  <si>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</si>
  <si>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</si>
  <si>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</si>
  <si>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</si>
  <si>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</si>
  <si>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</si>
  <si>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</si>
  <si>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</si>
  <si>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</si>
  <si>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</si>
  <si>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</si>
  <si>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</si>
  <si>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</si>
  <si>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</si>
  <si>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</si>
  <si>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</si>
  <si>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</si>
  <si>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</si>
  <si>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</si>
  <si>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</si>
  <si>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</si>
  <si>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</si>
  <si>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</si>
  <si>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</si>
  <si>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</si>
  <si>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</si>
  <si>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</si>
  <si>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</si>
  <si>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</si>
  <si>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</si>
  <si>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</si>
  <si>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</si>
  <si>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</si>
  <si>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</si>
  <si>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</si>
  <si>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</si>
  <si>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</si>
  <si>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</si>
  <si>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</si>
  <si>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</si>
  <si>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</si>
  <si>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</si>
  <si>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</si>
  <si>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</si>
  <si>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</si>
  <si>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</si>
  <si>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</si>
  <si>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</si>
  <si>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</si>
  <si>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</si>
  <si>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</si>
  <si>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</si>
  <si>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</si>
  <si>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</si>
  <si>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</si>
  <si>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</si>
  <si>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</si>
  <si>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</si>
  <si>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</si>
  <si>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</si>
  <si>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</si>
  <si>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</si>
  <si>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</si>
  <si>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</si>
  <si>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</si>
  <si>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</si>
  <si>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</si>
  <si>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</si>
  <si>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</si>
  <si>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</si>
  <si>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</si>
  <si>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</si>
  <si>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</si>
  <si>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</si>
  <si>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</si>
  <si>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</si>
  <si>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</si>
  <si>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</si>
  <si>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</si>
  <si>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</si>
  <si>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</si>
  <si>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</si>
  <si>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</si>
  <si>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</si>
  <si>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</si>
  <si>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</si>
  <si>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</si>
  <si>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</si>
  <si>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</si>
  <si>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</si>
  <si>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</si>
  <si>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</si>
  <si>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</si>
  <si>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</si>
  <si>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</si>
  <si>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</si>
  <si>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</si>
  <si>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</si>
  <si>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</si>
  <si>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</si>
  <si>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</si>
  <si>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</si>
  <si>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</si>
  <si>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</si>
  <si>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</si>
  <si>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</si>
  <si>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</si>
  <si>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</si>
  <si>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</si>
  <si>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</si>
  <si>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</si>
  <si>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</si>
  <si>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</si>
  <si>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</si>
  <si>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</si>
  <si>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</si>
  <si>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</si>
  <si>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</si>
  <si>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</si>
  <si>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</si>
  <si>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</si>
  <si>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</si>
  <si>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</si>
  <si>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</si>
  <si>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</si>
  <si>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</si>
  <si>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</si>
  <si>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</si>
  <si>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</si>
  <si>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</si>
  <si>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</si>
  <si>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</si>
  <si>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</si>
  <si>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</si>
  <si>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</si>
  <si>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</si>
  <si>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</si>
  <si>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</si>
  <si>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</si>
  <si>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</si>
  <si>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</si>
  <si>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</si>
  <si>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</si>
  <si>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</si>
  <si>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</si>
  <si>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</si>
  <si>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</si>
  <si>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</si>
  <si>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</si>
  <si>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</si>
  <si>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</si>
  <si>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</si>
  <si>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</si>
  <si>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</si>
  <si>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</si>
  <si>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</si>
  <si>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</si>
  <si>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</si>
  <si>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</si>
  <si>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</si>
  <si>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</si>
  <si>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</si>
  <si>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</si>
  <si>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</si>
  <si>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</si>
  <si>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</si>
  <si>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</si>
  <si>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</si>
  <si>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</si>
  <si>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</si>
  <si>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</si>
  <si>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</si>
  <si>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</si>
  <si>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</si>
  <si>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</si>
  <si>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</si>
  <si>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</si>
  <si>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</si>
  <si>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</si>
  <si>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</si>
  <si>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</si>
  <si>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</si>
  <si>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</si>
  <si>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</si>
  <si>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</si>
  <si>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</si>
  <si>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</si>
  <si>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</si>
  <si>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</si>
  <si>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</si>
  <si>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</si>
  <si>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</si>
  <si>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</si>
  <si>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</si>
  <si>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</si>
  <si>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</si>
  <si>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</si>
  <si>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</si>
  <si>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</si>
  <si>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</si>
  <si>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</si>
  <si>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</si>
  <si>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</si>
  <si>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</si>
  <si>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</si>
  <si>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</si>
  <si>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</si>
  <si>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</si>
  <si>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</si>
  <si>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</si>
  <si>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</si>
  <si>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</si>
  <si>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</si>
  <si>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</si>
  <si>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</si>
  <si>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</si>
  <si>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</si>
  <si>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</si>
  <si>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</si>
  <si>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</si>
  <si>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</si>
  <si>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</si>
  <si>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</si>
  <si>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</si>
  <si>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</si>
  <si>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</si>
  <si>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</si>
  <si>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</si>
  <si>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</si>
  <si>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</si>
  <si>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</si>
  <si>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</si>
  <si>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</si>
  <si>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</si>
  <si>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</si>
  <si>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</si>
  <si>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</si>
  <si>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</si>
  <si>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</si>
  <si>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</si>
  <si>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</si>
  <si>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</si>
  <si>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</si>
  <si>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</si>
  <si>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</si>
  <si>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</si>
  <si>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</si>
  <si>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</si>
  <si>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</si>
  <si>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</si>
  <si>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</si>
  <si>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</si>
  <si>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</si>
  <si>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</si>
  <si>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</si>
  <si>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</si>
  <si>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</si>
  <si>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</si>
  <si>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</si>
  <si>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</si>
  <si>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</si>
  <si>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</si>
  <si>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</si>
  <si>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</si>
  <si>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</si>
  <si>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</si>
  <si>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</si>
  <si>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</si>
  <si>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</si>
  <si>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</si>
  <si>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</si>
  <si>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</si>
  <si>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</si>
  <si>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</si>
  <si>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</si>
  <si>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</si>
  <si>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</si>
  <si>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</si>
  <si>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</si>
  <si>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</si>
  <si>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</si>
  <si>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</si>
  <si>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</si>
  <si>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</si>
  <si>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</si>
  <si>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</si>
  <si>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</si>
  <si>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</si>
  <si>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</si>
  <si>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</si>
  <si>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</si>
  <si>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</si>
  <si>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</si>
  <si>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</si>
  <si>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</si>
  <si>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</si>
  <si>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</si>
  <si>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</si>
  <si>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</si>
  <si>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</si>
  <si>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</si>
  <si>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</si>
  <si>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</si>
  <si>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</si>
  <si>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</si>
  <si>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</si>
  <si>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</si>
  <si>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</si>
  <si>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</si>
  <si>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</si>
  <si>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</si>
  <si>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</si>
  <si>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</si>
  <si>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</si>
  <si>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</si>
  <si>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</si>
  <si>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</si>
  <si>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</si>
  <si>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</si>
  <si>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</si>
  <si>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</si>
  <si>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</si>
  <si>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</si>
  <si>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</si>
  <si>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</si>
  <si>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</si>
  <si>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</si>
  <si>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</si>
  <si>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</si>
  <si>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</si>
  <si>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</si>
  <si>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</si>
  <si>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</si>
  <si>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</si>
  <si>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</si>
  <si>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</si>
  <si>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</si>
  <si>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</si>
  <si>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</si>
  <si>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</si>
  <si>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</si>
  <si>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</si>
  <si>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</si>
  <si>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</si>
  <si>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</si>
  <si>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</si>
  <si>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</si>
  <si>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</si>
  <si>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</si>
  <si>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</si>
  <si>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</si>
  <si>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</si>
  <si>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</si>
  <si>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</si>
  <si>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</si>
  <si>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</si>
  <si>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</si>
  <si>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</si>
  <si>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</si>
  <si>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</si>
  <si>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</si>
  <si>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</si>
  <si>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</si>
  <si>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</si>
  <si>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</si>
  <si>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</si>
  <si>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</si>
  <si>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</si>
  <si>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</si>
  <si>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</si>
  <si>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</si>
  <si>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</si>
  <si>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</si>
  <si>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</si>
  <si>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</si>
  <si>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</si>
  <si>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</si>
  <si>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</si>
  <si>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</si>
  <si>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</si>
  <si>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</si>
  <si>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</si>
  <si>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</si>
  <si>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</si>
  <si>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</si>
  <si>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</si>
  <si>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</si>
  <si>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</si>
  <si>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</si>
  <si>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</si>
  <si>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</si>
  <si>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</si>
  <si>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</si>
  <si>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</si>
  <si>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</si>
  <si>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</si>
  <si>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</si>
  <si>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</si>
  <si>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</si>
  <si>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</si>
  <si>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</si>
  <si>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</si>
  <si>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</si>
  <si>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</si>
  <si>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</si>
  <si>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</si>
  <si>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</si>
  <si>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</si>
  <si>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</si>
  <si>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</si>
  <si>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</si>
  <si>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</si>
  <si>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</si>
  <si>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</si>
  <si>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</si>
  <si>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</si>
  <si>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</si>
  <si>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</si>
  <si>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</si>
  <si>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</si>
  <si>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</si>
  <si>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</si>
  <si>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</si>
  <si>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</si>
  <si>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</si>
  <si>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</si>
  <si>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</si>
  <si>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</si>
  <si>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</si>
  <si>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</si>
  <si>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</si>
  <si>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</si>
  <si>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</si>
  <si>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</si>
  <si>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</si>
  <si>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</si>
  <si>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</si>
  <si>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</si>
  <si>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</si>
  <si>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</si>
  <si>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</si>
  <si>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</si>
  <si>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</si>
  <si>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</si>
  <si>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</si>
  <si>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</si>
  <si>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</si>
  <si>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</si>
  <si>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</si>
  <si>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</si>
  <si>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</si>
  <si>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</si>
  <si>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</si>
  <si>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</si>
  <si>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</si>
  <si>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</si>
  <si>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</si>
  <si>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</si>
  <si>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</si>
  <si>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</si>
  <si>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</si>
  <si>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</si>
  <si>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</si>
  <si>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</si>
  <si>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</si>
  <si>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</si>
  <si>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</si>
  <si>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</si>
  <si>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</si>
  <si>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</si>
  <si>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</si>
  <si>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</si>
  <si>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</si>
  <si>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</si>
  <si>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</si>
  <si>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</si>
  <si>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</si>
  <si>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</si>
  <si>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</si>
  <si>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</si>
  <si>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</si>
  <si>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</si>
  <si>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</si>
  <si>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</si>
  <si>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</si>
  <si>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</si>
  <si>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</si>
  <si>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</si>
  <si>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</si>
  <si>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</si>
  <si>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</si>
  <si>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</si>
  <si>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</si>
  <si>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</si>
  <si>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</si>
  <si>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</si>
  <si>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</si>
  <si>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</si>
  <si>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</si>
  <si>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</si>
  <si>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</si>
  <si>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</si>
  <si>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</si>
  <si>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</si>
  <si>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</si>
  <si>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</si>
  <si>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</si>
  <si>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</si>
  <si>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</si>
  <si>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</si>
  <si>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</si>
  <si>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</si>
  <si>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</si>
  <si>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</si>
  <si>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</si>
  <si>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</si>
  <si>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</si>
  <si>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</si>
  <si>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</si>
  <si>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</si>
  <si>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</si>
  <si>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</si>
  <si>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</si>
  <si>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</si>
  <si>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</si>
  <si>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</si>
  <si>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</si>
  <si>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</si>
  <si>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</si>
  <si>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</si>
  <si>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</si>
  <si>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</si>
  <si>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</si>
  <si>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</si>
  <si>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</si>
  <si>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</si>
  <si>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</si>
  <si>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</si>
  <si>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</si>
  <si>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</si>
  <si>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</si>
  <si>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</si>
  <si>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</si>
  <si>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</si>
  <si>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</si>
  <si>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</si>
  <si>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</si>
  <si>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</si>
  <si>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</si>
  <si>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</si>
  <si>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</si>
  <si>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</si>
  <si>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</si>
  <si>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</si>
  <si>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</si>
  <si>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</si>
  <si>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</si>
  <si>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</si>
  <si>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</si>
  <si>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</si>
  <si>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</si>
  <si>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</si>
  <si>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</si>
  <si>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</si>
  <si>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</si>
  <si>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</si>
  <si>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</si>
  <si>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</si>
  <si>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</si>
  <si>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</si>
  <si>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</si>
  <si>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</si>
  <si>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</si>
  <si>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</si>
  <si>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</si>
  <si>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</si>
  <si>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</si>
  <si>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</si>
  <si>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</si>
  <si>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</si>
  <si>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</si>
  <si>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</si>
  <si>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</si>
  <si>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</si>
  <si>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</si>
  <si>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</si>
  <si>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</si>
  <si>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</si>
  <si>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</si>
  <si>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</si>
  <si>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</si>
  <si>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</si>
  <si>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</si>
  <si>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</si>
  <si>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</si>
  <si>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</si>
  <si>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</si>
  <si>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</si>
  <si>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</si>
  <si>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</si>
  <si>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</si>
  <si>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</si>
  <si>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</si>
  <si>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</si>
  <si>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</si>
  <si>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</si>
  <si>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</si>
  <si>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</si>
  <si>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</si>
  <si>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</si>
  <si>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</si>
  <si>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</si>
  <si>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</si>
  <si>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</si>
  <si>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</si>
  <si>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</si>
  <si>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</si>
  <si>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</si>
  <si>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</si>
  <si>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</si>
  <si>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</si>
  <si>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</si>
  <si>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</si>
  <si>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</si>
  <si>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</si>
  <si>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</si>
  <si>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</si>
  <si>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</si>
  <si>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</si>
  <si>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</si>
  <si>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</si>
  <si>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</si>
  <si>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</si>
  <si>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</si>
  <si>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</si>
  <si>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</si>
  <si>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</si>
  <si>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</si>
  <si>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</si>
  <si>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</si>
  <si>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</si>
  <si>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</si>
  <si>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</si>
  <si>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</si>
  <si>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</si>
  <si>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</si>
  <si>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</si>
  <si>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</si>
  <si>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</si>
  <si>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</si>
  <si>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</si>
  <si>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</si>
  <si>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</si>
  <si>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</si>
  <si>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</si>
  <si>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</si>
  <si>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</si>
  <si>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</si>
  <si>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</si>
  <si>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</si>
  <si>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</si>
  <si>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</si>
  <si>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</si>
  <si>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</si>
  <si>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</si>
  <si>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</si>
  <si>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</si>
  <si>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</si>
  <si>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</si>
  <si>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</si>
  <si>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</si>
  <si>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</si>
  <si>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</si>
  <si>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</si>
  <si>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</si>
  <si>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</si>
  <si>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</si>
  <si>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</si>
  <si>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</si>
  <si>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</si>
  <si>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</si>
  <si>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</si>
  <si>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</si>
  <si>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</si>
  <si>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</si>
  <si>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</si>
  <si>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</si>
  <si>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</si>
  <si>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</si>
  <si>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</si>
  <si>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</si>
  <si>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</si>
  <si>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</si>
  <si>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</si>
  <si>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</si>
  <si>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</si>
  <si>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</si>
  <si>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</si>
  <si>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</si>
  <si>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</si>
  <si>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</si>
  <si>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</si>
  <si>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</si>
  <si>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</si>
  <si>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</si>
  <si>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</si>
  <si>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</si>
  <si>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</si>
  <si>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</si>
  <si>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</si>
  <si>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</si>
  <si>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</si>
  <si>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</si>
  <si>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</si>
  <si>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</si>
  <si>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</si>
  <si>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</si>
  <si>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</si>
  <si>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</si>
  <si>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</si>
  <si>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</si>
  <si>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</si>
  <si>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</si>
  <si>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</si>
  <si>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</si>
  <si>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</si>
  <si>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</si>
  <si>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</si>
  <si>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</si>
  <si>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</si>
  <si>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</si>
  <si>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</si>
  <si>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</si>
  <si>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</si>
  <si>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</si>
  <si>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</si>
  <si>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</si>
  <si>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</si>
  <si>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</si>
  <si>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</si>
  <si>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</si>
  <si>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</si>
  <si>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</si>
  <si>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</si>
  <si>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</si>
  <si>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</si>
  <si>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</si>
  <si>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</si>
  <si>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</si>
  <si>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</si>
  <si>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</si>
  <si>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</si>
  <si>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</si>
  <si>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</si>
  <si>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</si>
  <si>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</si>
  <si>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</si>
  <si>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</si>
  <si>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</si>
  <si>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</si>
  <si>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</si>
  <si>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</si>
  <si>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</si>
  <si>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</si>
  <si>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</si>
  <si>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</si>
  <si>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</si>
  <si>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</si>
  <si>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</si>
  <si>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</si>
  <si>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</si>
  <si>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</si>
  <si>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</si>
  <si>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</si>
  <si>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</si>
  <si>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</si>
  <si>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</si>
  <si>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</si>
  <si>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</si>
  <si>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</si>
  <si>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</si>
  <si>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</si>
  <si>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</si>
  <si>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</si>
  <si>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</si>
  <si>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</si>
  <si>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</si>
  <si>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</si>
  <si>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</si>
  <si>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</si>
  <si>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</si>
  <si>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</si>
  <si>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</si>
  <si>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</si>
  <si>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</si>
  <si>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</si>
  <si>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</si>
  <si>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</si>
  <si>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</si>
  <si>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</si>
  <si>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</si>
  <si>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</si>
  <si>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</si>
  <si>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</si>
  <si>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</si>
  <si>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</si>
  <si>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</si>
  <si>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</si>
  <si>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</si>
  <si>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</si>
  <si>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</si>
  <si>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</si>
  <si>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</si>
  <si>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</si>
  <si>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</si>
  <si>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</si>
  <si>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</si>
  <si>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</si>
  <si>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</si>
  <si>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</si>
  <si>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</si>
  <si>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</si>
  <si>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</si>
  <si>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</si>
  <si>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</si>
  <si>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</si>
  <si>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</si>
  <si>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</si>
  <si>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</si>
  <si>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</si>
  <si>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</si>
  <si>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</si>
  <si>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</si>
  <si>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</si>
  <si>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</si>
  <si>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</si>
  <si>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</si>
  <si>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</si>
  <si>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</si>
  <si>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</si>
  <si>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</si>
  <si>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</si>
  <si>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</si>
  <si>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</si>
  <si>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</si>
  <si>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</si>
  <si>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</si>
  <si>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</si>
  <si>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</si>
  <si>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</si>
  <si>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</si>
  <si>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</si>
  <si>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</si>
  <si>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</si>
  <si>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</si>
  <si>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</si>
  <si>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</si>
  <si>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</si>
  <si>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</si>
  <si>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</si>
  <si>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</si>
  <si>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</si>
  <si>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</si>
  <si>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</si>
  <si>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</si>
  <si>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</si>
  <si>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</si>
  <si>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</si>
  <si>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</si>
  <si>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</si>
  <si>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</si>
  <si>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</si>
  <si>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</si>
  <si>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</si>
  <si>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</si>
  <si>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</si>
  <si>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</si>
  <si>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</si>
  <si>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</si>
  <si>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</si>
  <si>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</si>
  <si>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</si>
  <si>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</si>
  <si>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</si>
  <si>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</si>
  <si>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</si>
  <si>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</si>
  <si>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</si>
  <si>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</si>
  <si>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</si>
  <si>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</si>
  <si>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</si>
  <si>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</si>
  <si>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</si>
  <si>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</si>
  <si>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</si>
  <si>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</si>
  <si>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</si>
  <si>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</si>
  <si>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</si>
  <si>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</si>
  <si>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</si>
  <si>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</si>
  <si>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</si>
  <si>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</si>
  <si>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</si>
  <si>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</si>
  <si>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</si>
  <si>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</si>
  <si>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</si>
  <si>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</si>
  <si>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</si>
  <si>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</si>
  <si>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</si>
  <si>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</si>
  <si>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</si>
  <si>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</si>
  <si>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</si>
  <si>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</si>
  <si>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</si>
  <si>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</si>
  <si>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</si>
  <si>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</si>
  <si>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</si>
  <si>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</si>
  <si>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</si>
  <si>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</si>
  <si>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</si>
  <si>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</si>
  <si>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</si>
  <si>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</si>
  <si>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</si>
  <si>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</si>
  <si>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</si>
  <si>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</si>
  <si>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</si>
  <si>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</si>
  <si>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</si>
  <si>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</si>
  <si>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</si>
  <si>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</si>
  <si>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</si>
  <si>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</si>
  <si>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</si>
  <si>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</si>
  <si>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</si>
  <si>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</si>
  <si>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</si>
  <si>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</si>
  <si>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</si>
  <si>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</si>
  <si>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</si>
  <si>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</si>
  <si>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</si>
  <si>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</si>
  <si>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</si>
  <si>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</si>
  <si>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</si>
  <si>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</si>
  <si>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</si>
  <si>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</si>
  <si>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</si>
  <si>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</si>
  <si>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</si>
  <si>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</si>
  <si>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</si>
  <si>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</si>
  <si>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</si>
  <si>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</si>
  <si>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</si>
  <si>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</si>
  <si>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</si>
  <si>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</si>
  <si>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</si>
  <si>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</si>
  <si>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</si>
  <si>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</si>
  <si>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</si>
  <si>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</si>
  <si>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</si>
  <si>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</si>
  <si>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</si>
  <si>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</si>
  <si>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</si>
  <si>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</si>
  <si>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</si>
  <si>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</si>
  <si>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</si>
  <si>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</si>
  <si>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</si>
  <si>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</si>
  <si>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</si>
  <si>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</si>
  <si>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</si>
  <si>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</si>
  <si>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</si>
  <si>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</si>
  <si>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</si>
  <si>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</si>
  <si>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</si>
  <si>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</si>
  <si>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</si>
  <si>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</si>
  <si>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</si>
  <si>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</si>
  <si>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</si>
  <si>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</si>
  <si>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</si>
  <si>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</si>
  <si>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</si>
  <si>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</si>
  <si>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</si>
  <si>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</si>
  <si>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</si>
  <si>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</si>
  <si>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</si>
  <si>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</si>
  <si>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</si>
  <si>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</si>
  <si>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</si>
  <si>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</si>
  <si>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</si>
  <si>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</si>
  <si>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</si>
  <si>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</si>
  <si>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</si>
  <si>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</si>
  <si>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</si>
  <si>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</si>
  <si>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</si>
  <si>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</si>
  <si>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</si>
  <si>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</si>
  <si>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</si>
  <si>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</si>
  <si>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</si>
  <si>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</si>
  <si>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</si>
  <si>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</si>
  <si>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</si>
  <si>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</si>
  <si>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</si>
  <si>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</si>
  <si>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</si>
  <si>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</si>
  <si>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</si>
  <si>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</si>
  <si>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</si>
  <si>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</si>
  <si>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</si>
  <si>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</si>
  <si>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</si>
  <si>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</si>
  <si>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</si>
  <si>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</si>
  <si>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</si>
  <si>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</si>
  <si>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</si>
  <si>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</si>
  <si>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</si>
  <si>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</si>
  <si>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</si>
  <si>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</si>
  <si>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</si>
  <si>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</si>
  <si>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</si>
  <si>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</si>
  <si>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</si>
  <si>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</si>
  <si>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</si>
  <si>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</si>
  <si>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</si>
  <si>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</si>
  <si>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</si>
  <si>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</si>
  <si>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</si>
  <si>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</si>
  <si>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</si>
  <si>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</si>
  <si>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</si>
  <si>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</si>
  <si>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</si>
  <si>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</si>
  <si>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</si>
  <si>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</si>
  <si>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</si>
  <si>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</si>
  <si>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</si>
  <si>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</si>
  <si>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</si>
  <si>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</si>
  <si>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</si>
  <si>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</si>
  <si>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</si>
  <si>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</si>
  <si>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</si>
  <si>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</si>
  <si>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</si>
  <si>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</si>
  <si>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</si>
  <si>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</si>
  <si>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</si>
  <si>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</si>
  <si>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</si>
  <si>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</si>
  <si>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</si>
  <si>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</si>
  <si>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</si>
  <si>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</si>
  <si>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</si>
  <si>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</si>
  <si>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</si>
  <si>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</si>
  <si>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</si>
  <si>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</si>
  <si>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</si>
  <si>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</si>
  <si>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</si>
  <si>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</si>
  <si>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</si>
  <si>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</si>
  <si>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</si>
  <si>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</si>
  <si>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</si>
  <si>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</si>
  <si>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</si>
  <si>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</si>
  <si>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</si>
  <si>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</si>
  <si>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</si>
  <si>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</si>
  <si>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</si>
  <si>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</si>
  <si>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</si>
  <si>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</si>
  <si>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</si>
  <si>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</si>
  <si>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</si>
  <si>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</si>
  <si>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</si>
  <si>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</si>
  <si>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</si>
  <si>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</si>
  <si>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</si>
  <si>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</si>
  <si>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</si>
  <si>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</si>
  <si>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</si>
  <si>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</si>
  <si>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</si>
  <si>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</si>
  <si>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</si>
  <si>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</si>
  <si>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</si>
  <si>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</si>
  <si>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</si>
  <si>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</si>
  <si>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</si>
  <si>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</si>
  <si>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</si>
  <si>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</si>
  <si>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</si>
  <si>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</si>
  <si>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</si>
  <si>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</si>
  <si>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</si>
  <si>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</si>
  <si>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</si>
  <si>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</si>
  <si>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</si>
  <si>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</si>
  <si>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</si>
  <si>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</si>
  <si>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</si>
  <si>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</si>
  <si>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</si>
  <si>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</si>
  <si>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</si>
  <si>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</si>
  <si>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</si>
  <si>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</si>
  <si>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</si>
  <si>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</si>
  <si>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</si>
  <si>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</si>
  <si>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</si>
  <si>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</si>
  <si>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</si>
  <si>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</si>
  <si>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</si>
  <si>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</si>
  <si>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</si>
  <si>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</si>
  <si>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</si>
  <si>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</si>
  <si>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</si>
  <si>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</si>
  <si>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</si>
  <si>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</si>
  <si>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</si>
  <si>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</si>
  <si>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</si>
  <si>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</si>
  <si>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</si>
  <si>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</si>
  <si>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</si>
  <si>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</si>
  <si>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</si>
  <si>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</si>
  <si>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</si>
  <si>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</si>
  <si>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</si>
  <si>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</si>
  <si>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</si>
  <si>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</si>
  <si>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</si>
  <si>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</si>
  <si>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</si>
  <si>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</si>
  <si>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</si>
  <si>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</si>
  <si>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</si>
  <si>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</si>
  <si>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</si>
  <si>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</si>
  <si>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</si>
  <si>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</si>
  <si>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</si>
  <si>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</si>
  <si>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</si>
  <si>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</si>
  <si>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</si>
  <si>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</si>
  <si>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</si>
  <si>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</si>
  <si>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</si>
  <si>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</si>
  <si>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</si>
  <si>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</si>
  <si>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</si>
  <si>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</si>
  <si>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</si>
  <si>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</si>
  <si>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</si>
  <si>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</si>
  <si>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</si>
  <si>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</si>
  <si>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</si>
  <si>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</si>
  <si>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</si>
  <si>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</si>
  <si>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</si>
  <si>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</si>
  <si>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</si>
  <si>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</si>
  <si>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</si>
  <si>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</si>
  <si>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</si>
  <si>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</si>
  <si>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</si>
  <si>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</si>
  <si>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</si>
  <si>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</si>
  <si>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</si>
  <si>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</si>
  <si>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</si>
  <si>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</si>
  <si>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</si>
  <si>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</si>
  <si>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</si>
  <si>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</si>
  <si>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</si>
  <si>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</si>
  <si>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</si>
  <si>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</si>
  <si>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</si>
  <si>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</si>
  <si>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</si>
  <si>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</si>
  <si>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</si>
  <si>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</si>
  <si>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</si>
  <si>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</si>
  <si>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</si>
  <si>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</si>
  <si>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</si>
  <si>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</si>
  <si>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</si>
  <si>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</si>
  <si>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</si>
  <si>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</si>
  <si>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</si>
  <si>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</si>
  <si>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</si>
  <si>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</si>
  <si>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</si>
  <si>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</si>
  <si>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</si>
  <si>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</si>
  <si>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</si>
  <si>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</si>
  <si>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</si>
  <si>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</si>
  <si>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</si>
  <si>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</si>
  <si>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</si>
  <si>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</si>
  <si>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</si>
  <si>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</si>
  <si>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</si>
  <si>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</si>
  <si>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</si>
  <si>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</si>
  <si>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</si>
  <si>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</si>
  <si>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</si>
  <si>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</si>
  <si>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</si>
  <si>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</si>
  <si>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</si>
  <si>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</si>
  <si>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</si>
  <si>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</si>
  <si>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</si>
  <si>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</si>
  <si>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</si>
  <si>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</si>
  <si>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</si>
  <si>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</si>
  <si>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</si>
  <si>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</si>
  <si>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</si>
  <si>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</si>
  <si>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</si>
  <si>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</si>
  <si>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</si>
  <si>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</si>
  <si>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</si>
  <si>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</si>
  <si>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</si>
  <si>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</si>
  <si>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</si>
  <si>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</si>
  <si>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</si>
  <si>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</si>
  <si>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</si>
  <si>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</si>
  <si>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</si>
  <si>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</si>
  <si>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</si>
  <si>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</si>
  <si>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</si>
  <si>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</si>
  <si>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</si>
  <si>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</si>
  <si>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</si>
  <si>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</si>
  <si>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</si>
  <si>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</si>
  <si>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</si>
  <si>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</si>
  <si>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</si>
  <si>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</si>
  <si>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</si>
  <si>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</si>
  <si>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</si>
  <si>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</si>
  <si>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</si>
  <si>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</si>
  <si>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</si>
  <si>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</si>
  <si>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</si>
  <si>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</si>
  <si>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</si>
  <si>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</si>
  <si>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</si>
  <si>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</si>
  <si>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</si>
  <si>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</si>
  <si>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</si>
  <si>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</si>
  <si>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</si>
  <si>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</si>
  <si>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</si>
  <si>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</si>
  <si>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</si>
  <si>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</si>
  <si>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</si>
  <si>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</si>
  <si>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</si>
  <si>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</si>
  <si>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</si>
  <si>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</si>
  <si>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</si>
  <si>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</si>
  <si>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</si>
  <si>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</si>
  <si>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</si>
  <si>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</si>
  <si>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</si>
  <si>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</si>
  <si>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</si>
  <si>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</si>
  <si>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</si>
  <si>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</si>
  <si>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</si>
  <si>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</si>
  <si>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</si>
  <si>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</si>
  <si>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</si>
  <si>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</si>
  <si>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</si>
  <si>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</si>
  <si>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</si>
  <si>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</si>
  <si>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</si>
  <si>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</si>
  <si>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</si>
  <si>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</si>
  <si>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</si>
  <si>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</si>
  <si>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</si>
  <si>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</si>
  <si>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</si>
  <si>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</si>
  <si>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</si>
  <si>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</si>
  <si>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</si>
  <si>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</si>
  <si>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</si>
  <si>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</si>
  <si>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</si>
  <si>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</si>
  <si>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</si>
  <si>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</si>
  <si>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</si>
  <si>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</si>
  <si>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</si>
  <si>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</si>
  <si>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</si>
  <si>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</si>
  <si>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</si>
  <si>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</si>
  <si>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</si>
  <si>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</si>
  <si>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</si>
  <si>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</si>
  <si>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</si>
  <si>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</si>
  <si>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</si>
  <si>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</si>
  <si>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</si>
  <si>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</si>
  <si>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</si>
  <si>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</si>
  <si>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</si>
  <si>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</si>
  <si>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</si>
  <si>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</si>
  <si>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</si>
  <si>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</si>
  <si>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</si>
  <si>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</si>
  <si>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</si>
  <si>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</si>
  <si>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</si>
  <si>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</si>
  <si>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</si>
  <si>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</si>
  <si>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</si>
  <si>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</si>
  <si>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</si>
  <si>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</si>
  <si>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</si>
  <si>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</si>
  <si>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</si>
  <si>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</si>
  <si>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</si>
  <si>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</si>
  <si>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</si>
  <si>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</si>
  <si>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</si>
  <si>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</si>
  <si>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</si>
  <si>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</si>
  <si>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</si>
  <si>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</si>
  <si>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</si>
  <si>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</si>
  <si>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</si>
  <si>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</si>
  <si>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</si>
  <si>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</si>
  <si>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</si>
  <si>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</si>
  <si>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</si>
  <si>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</si>
  <si>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</si>
  <si>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</si>
  <si>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</si>
  <si>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</si>
  <si>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</si>
  <si>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</si>
  <si>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</si>
  <si>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</si>
  <si>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</si>
  <si>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</si>
  <si>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</si>
  <si>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</si>
  <si>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</si>
  <si>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</si>
  <si>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</si>
  <si>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</si>
  <si>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</si>
  <si>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</si>
  <si>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</si>
  <si>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</si>
  <si>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</si>
  <si>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</si>
  <si>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</si>
  <si>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</si>
  <si>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</si>
  <si>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</si>
  <si>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</si>
  <si>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</si>
  <si>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</si>
  <si>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</si>
  <si>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</si>
  <si>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</si>
  <si>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</si>
  <si>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</si>
  <si>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</si>
  <si>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</si>
  <si>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</si>
  <si>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</si>
  <si>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</si>
  <si>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</si>
  <si>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</si>
  <si>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</si>
  <si>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</si>
  <si>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</si>
  <si>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</si>
  <si>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</si>
  <si>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</si>
  <si>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</si>
  <si>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</si>
  <si>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</si>
  <si>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</si>
  <si>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</si>
  <si>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</si>
  <si>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</si>
  <si>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</si>
  <si>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</si>
  <si>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</si>
  <si>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</si>
  <si>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</si>
  <si>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</si>
  <si>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</si>
  <si>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</si>
  <si>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</si>
  <si>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</si>
  <si>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</si>
  <si>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</si>
  <si>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</si>
  <si>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</si>
  <si>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</si>
  <si>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</si>
  <si>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</si>
  <si>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</si>
  <si>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</si>
  <si>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</si>
  <si>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</si>
  <si>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</si>
  <si>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</si>
  <si>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</si>
  <si>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</si>
  <si>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</si>
  <si>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</si>
  <si>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</si>
  <si>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</si>
  <si>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</si>
  <si>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</si>
  <si>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</si>
  <si>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</si>
  <si>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</si>
  <si>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</si>
  <si>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</si>
  <si>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</si>
  <si>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</si>
  <si>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</si>
  <si>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</si>
  <si>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</si>
  <si>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</si>
  <si>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</si>
  <si>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</si>
  <si>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</si>
  <si>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</si>
  <si>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</si>
  <si>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</si>
  <si>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</si>
  <si>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</si>
  <si>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</si>
  <si>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</si>
  <si>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</si>
  <si>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</si>
  <si>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</si>
  <si>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</si>
  <si>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</si>
  <si>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</si>
  <si>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</si>
  <si>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</si>
  <si>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</si>
  <si>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</si>
  <si>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</si>
  <si>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</si>
  <si>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</si>
  <si>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</si>
  <si>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</si>
  <si>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</si>
  <si>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</si>
  <si>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</si>
  <si>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</si>
  <si>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</si>
  <si>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</si>
  <si>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</si>
  <si>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</si>
  <si>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</si>
  <si>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</si>
  <si>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</si>
  <si>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</si>
  <si>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</si>
  <si>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</si>
  <si>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</si>
  <si>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</si>
  <si>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</si>
  <si>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</si>
  <si>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</si>
  <si>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</si>
  <si>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</si>
  <si>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</si>
  <si>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</si>
  <si>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</si>
  <si>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</si>
  <si>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</si>
  <si>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</si>
  <si>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</si>
  <si>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</si>
  <si>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</si>
  <si>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</si>
  <si>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</si>
  <si>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</si>
  <si>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</si>
  <si>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</si>
  <si>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</si>
  <si>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</si>
  <si>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</si>
  <si>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</si>
  <si>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</si>
  <si>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</si>
  <si>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</si>
  <si>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</si>
  <si>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</si>
  <si>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</si>
  <si>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</si>
  <si>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</si>
  <si>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</si>
  <si>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</si>
  <si>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</si>
  <si>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</si>
  <si>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</si>
  <si>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</si>
  <si>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</si>
  <si>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</si>
  <si>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</si>
  <si>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</si>
  <si>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</si>
  <si>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</si>
  <si>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</si>
  <si>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</si>
  <si>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</si>
  <si>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</si>
  <si>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</si>
  <si>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</si>
  <si>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</si>
  <si>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</si>
  <si>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</si>
  <si>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</si>
  <si>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</si>
  <si>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</si>
  <si>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</si>
  <si>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</si>
  <si>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</si>
  <si>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</si>
  <si>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</si>
  <si>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</si>
  <si>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</si>
  <si>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</si>
  <si>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</si>
  <si>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</si>
  <si>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</si>
  <si>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</si>
  <si>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</si>
  <si>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</si>
  <si>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</si>
  <si>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</si>
  <si>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</si>
  <si>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</si>
  <si>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</si>
  <si>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</si>
  <si>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</si>
  <si>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</si>
  <si>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</si>
  <si>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</si>
  <si>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</si>
  <si>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</si>
  <si>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</si>
  <si>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</si>
  <si>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</si>
  <si>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</si>
  <si>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</si>
  <si>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</si>
  <si>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</si>
  <si>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</si>
  <si>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</si>
  <si>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</si>
  <si>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</si>
  <si>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</si>
  <si>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</si>
  <si>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</si>
  <si>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</si>
  <si>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</si>
  <si>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</si>
  <si>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</si>
  <si>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</si>
  <si>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</si>
  <si>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</si>
  <si>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</si>
  <si>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</si>
  <si>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</si>
  <si>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</si>
  <si>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</si>
  <si>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</si>
  <si>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</si>
  <si>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</si>
  <si>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</si>
  <si>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</si>
  <si>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</si>
  <si>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</si>
  <si>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</si>
  <si>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</si>
  <si>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</si>
  <si>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</si>
  <si>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</si>
  <si>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</si>
  <si>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</si>
  <si>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</si>
  <si>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</si>
  <si>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</si>
  <si>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</si>
  <si>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</si>
  <si>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</si>
  <si>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</si>
  <si>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</si>
  <si>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</si>
  <si>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</si>
  <si>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</si>
  <si>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</si>
  <si>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</si>
  <si>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</si>
  <si>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</si>
  <si>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</si>
  <si>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</si>
  <si>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</si>
  <si>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</si>
  <si>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</si>
  <si>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</si>
  <si>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</si>
  <si>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</si>
  <si>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</si>
  <si>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</si>
  <si>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</si>
  <si>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</si>
  <si>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</si>
  <si>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</si>
  <si>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</si>
  <si>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</si>
  <si>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</si>
  <si>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</si>
  <si>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</si>
  <si>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</si>
  <si>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</si>
  <si>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</si>
  <si>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</si>
  <si>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</si>
  <si>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</si>
  <si>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</si>
  <si>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</si>
  <si>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</si>
  <si>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</si>
  <si>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</si>
  <si>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</si>
  <si>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</si>
  <si>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</si>
  <si>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</si>
  <si>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</si>
  <si>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</si>
  <si>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</si>
  <si>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</si>
  <si>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</si>
  <si>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</si>
  <si>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</si>
  <si>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</si>
  <si>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</si>
  <si>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</si>
  <si>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</si>
  <si>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</si>
  <si>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</si>
  <si>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</si>
  <si>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</si>
  <si>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</si>
  <si>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</si>
  <si>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</si>
  <si>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</si>
  <si>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</si>
  <si>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</si>
  <si>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</si>
  <si>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</si>
  <si>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</si>
  <si>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</si>
  <si>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</si>
  <si>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</si>
  <si>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</si>
  <si>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</si>
  <si>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</si>
  <si>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</si>
  <si>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</si>
  <si>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</si>
  <si>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</si>
  <si>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</si>
  <si>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</si>
  <si>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</si>
  <si>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</si>
  <si>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</si>
  <si>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</si>
  <si>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</si>
  <si>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</si>
  <si>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</si>
  <si>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</si>
  <si>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</si>
  <si>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</si>
  <si>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</si>
  <si>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</si>
  <si>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</si>
  <si>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</si>
  <si>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</si>
  <si>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</si>
  <si>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</si>
  <si>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</si>
  <si>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</si>
  <si>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</si>
  <si>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</si>
  <si>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</si>
  <si>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</si>
  <si>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</si>
  <si>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</si>
  <si>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</si>
  <si>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</si>
  <si>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</si>
  <si>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</si>
  <si>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</si>
  <si>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</si>
  <si>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</si>
  <si>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</si>
  <si>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</si>
  <si>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</si>
  <si>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</si>
  <si>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</si>
  <si>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</si>
  <si>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</si>
  <si>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</si>
  <si>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</si>
  <si>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</si>
  <si>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</si>
  <si>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</si>
  <si>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</si>
  <si>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</si>
  <si>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</si>
  <si>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</si>
  <si>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</si>
  <si>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</si>
  <si>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</si>
  <si>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</si>
  <si>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</si>
  <si>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</si>
  <si>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</si>
  <si>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</si>
  <si>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</si>
  <si>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</si>
  <si>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</si>
  <si>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</si>
  <si>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</si>
  <si>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</si>
  <si>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</si>
  <si>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</si>
  <si>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</si>
  <si>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</si>
  <si>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</si>
  <si>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</si>
  <si>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</si>
  <si>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</si>
  <si>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</si>
  <si>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</si>
  <si>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</si>
  <si>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</si>
  <si>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</si>
  <si>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</si>
  <si>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</si>
  <si>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</si>
  <si>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</si>
  <si>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</si>
  <si>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</si>
  <si>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</si>
  <si>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</si>
  <si>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</si>
  <si>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</si>
  <si>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</si>
  <si>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</si>
  <si>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</si>
  <si>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</si>
  <si>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</si>
  <si>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</si>
  <si>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</si>
  <si>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</si>
  <si>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</si>
  <si>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</si>
  <si>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</si>
  <si>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</si>
  <si>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</si>
  <si>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</si>
  <si>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</si>
  <si>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</si>
  <si>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</si>
  <si>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</si>
  <si>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</si>
  <si>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</si>
  <si>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</si>
  <si>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</si>
  <si>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</si>
  <si>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</si>
  <si>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</si>
  <si>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</si>
  <si>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</si>
  <si>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</si>
  <si>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</si>
  <si>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</si>
  <si>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</si>
  <si>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</si>
  <si>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</si>
  <si>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</si>
  <si>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</si>
  <si>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</si>
  <si>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</si>
  <si>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</si>
  <si>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</si>
  <si>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</si>
  <si>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</si>
  <si>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</si>
  <si>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</si>
  <si>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</si>
  <si>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</si>
  <si>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</si>
  <si>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</si>
  <si>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</si>
  <si>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</si>
  <si>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</si>
  <si>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</si>
  <si>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</si>
  <si>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</si>
  <si>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</si>
  <si>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</si>
  <si>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</si>
  <si>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</si>
  <si>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</si>
  <si>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</si>
  <si>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</si>
  <si>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</si>
  <si>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</si>
  <si>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</si>
  <si>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</si>
  <si>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</si>
  <si>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</si>
  <si>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</si>
  <si>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</si>
  <si>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</si>
  <si>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</si>
  <si>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</si>
  <si>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</si>
  <si>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</si>
  <si>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</si>
  <si>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</si>
  <si>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</si>
  <si>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</si>
  <si>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</si>
  <si>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</si>
  <si>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</si>
  <si>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</si>
  <si>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</si>
  <si>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</si>
  <si>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</si>
  <si>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</si>
  <si>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</si>
  <si>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</si>
  <si>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</si>
  <si>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</si>
  <si>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</si>
  <si>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</si>
  <si>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</si>
  <si>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</si>
  <si>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</si>
  <si>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</si>
  <si>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</si>
  <si>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</si>
  <si>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</si>
  <si>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</si>
  <si>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</si>
  <si>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</si>
  <si>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</si>
  <si>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</si>
  <si>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</si>
  <si>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</si>
  <si>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</si>
  <si>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</si>
  <si>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</si>
  <si>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</si>
  <si>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</si>
  <si>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</si>
  <si>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</si>
  <si>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</si>
  <si>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</si>
  <si>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</si>
  <si>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</si>
  <si>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</si>
  <si>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</si>
  <si>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</si>
  <si>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</si>
  <si>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</si>
  <si>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</si>
  <si>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</si>
  <si>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</si>
  <si>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</si>
  <si>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</si>
  <si>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</si>
  <si>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</si>
  <si>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</si>
  <si>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</si>
  <si>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</si>
  <si>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</si>
  <si>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</si>
  <si>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</si>
  <si>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</si>
  <si>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</si>
  <si>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</si>
  <si>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</si>
  <si>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</si>
  <si>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</si>
  <si>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</si>
  <si>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</si>
  <si>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</si>
  <si>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</si>
  <si>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</si>
  <si>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</si>
  <si>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</si>
  <si>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</si>
  <si>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</si>
  <si>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</si>
  <si>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</si>
  <si>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</si>
  <si>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</si>
  <si>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</si>
  <si>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</si>
  <si>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</si>
  <si>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</si>
  <si>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</si>
  <si>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</si>
  <si>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</si>
  <si>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</si>
  <si>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</si>
  <si>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</si>
  <si>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</si>
  <si>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</si>
  <si>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</si>
  <si>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</si>
  <si>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</si>
  <si>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</si>
  <si>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</si>
  <si>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</si>
  <si>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</si>
  <si>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</si>
  <si>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</si>
  <si>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</si>
  <si>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</si>
  <si>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</si>
  <si>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</si>
  <si>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</si>
  <si>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</si>
  <si>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</si>
  <si>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</si>
  <si>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</si>
  <si>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</si>
  <si>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</si>
  <si>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</si>
  <si>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</si>
  <si>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</si>
  <si>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</si>
  <si>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</si>
  <si>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</si>
  <si>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</si>
  <si>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</si>
  <si>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</si>
  <si>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</si>
  <si>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</si>
  <si>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</si>
  <si>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</si>
  <si>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</si>
  <si>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</si>
  <si>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</si>
  <si>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</si>
  <si>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</si>
  <si>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</si>
  <si>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</si>
  <si>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</si>
  <si>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</si>
  <si>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</si>
  <si>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</si>
  <si>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</si>
  <si>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</si>
  <si>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</si>
  <si>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</si>
  <si>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</si>
  <si>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</si>
  <si>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</si>
  <si>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</si>
  <si>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</si>
  <si>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</si>
  <si>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</si>
  <si>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</si>
  <si>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</si>
  <si>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</si>
  <si>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</si>
  <si>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</si>
  <si>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</si>
  <si>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</si>
  <si>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</si>
  <si>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</si>
  <si>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</si>
  <si>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</si>
  <si>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</si>
  <si>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</si>
  <si>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</si>
  <si>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</si>
  <si>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</si>
  <si>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</si>
  <si>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</si>
  <si>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</si>
  <si>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</si>
  <si>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</si>
  <si>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</si>
  <si>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</si>
  <si>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</si>
  <si>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</si>
  <si>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</si>
  <si>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</si>
  <si>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</si>
  <si>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</si>
  <si>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</si>
  <si>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</si>
  <si>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</si>
  <si>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</si>
  <si>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</si>
  <si>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</si>
  <si>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</si>
  <si>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</si>
  <si>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</si>
  <si>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</si>
  <si>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</si>
  <si>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</si>
  <si>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</si>
  <si>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</si>
  <si>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</si>
  <si>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</si>
  <si>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</si>
  <si>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</si>
  <si>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</si>
  <si>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</si>
  <si>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</si>
  <si>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</si>
  <si>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</si>
  <si>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</si>
  <si>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</si>
  <si>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</si>
  <si>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</si>
  <si>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</si>
  <si>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</si>
  <si>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</si>
  <si>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</si>
  <si>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</si>
  <si>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</si>
  <si>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</si>
  <si>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</si>
  <si>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</si>
  <si>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</si>
  <si>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</si>
  <si>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</si>
  <si>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</si>
  <si>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</si>
  <si>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</si>
  <si>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</si>
  <si>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</si>
  <si>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</si>
  <si>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</si>
  <si>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</si>
  <si>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</si>
  <si>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</si>
  <si>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</si>
  <si>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</si>
  <si>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</si>
  <si>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</si>
  <si>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</si>
  <si>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</si>
  <si>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</si>
  <si>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</si>
  <si>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</si>
  <si>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</si>
  <si>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</si>
  <si>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</si>
  <si>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</si>
  <si>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</si>
  <si>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</si>
  <si>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</si>
  <si>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</si>
  <si>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</si>
  <si>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</si>
  <si>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</si>
  <si>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</si>
  <si>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</si>
  <si>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</si>
  <si>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</si>
  <si>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</si>
  <si>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</si>
  <si>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</si>
  <si>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</si>
  <si>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</si>
  <si>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</si>
  <si>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</si>
  <si>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</si>
  <si>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</si>
  <si>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</si>
  <si>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</si>
  <si>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</si>
  <si>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</si>
  <si>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</si>
  <si>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</si>
  <si>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</si>
  <si>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</si>
  <si>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</si>
  <si>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</si>
  <si>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</si>
  <si>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</si>
  <si>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</si>
  <si>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</si>
  <si>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</si>
  <si>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</si>
  <si>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</si>
  <si>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</si>
  <si>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</si>
  <si>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</si>
  <si>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</si>
  <si>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</si>
  <si>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</si>
  <si>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</si>
  <si>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</si>
  <si>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</si>
  <si>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</si>
  <si>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</si>
  <si>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</si>
  <si>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</si>
  <si>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</si>
  <si>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</si>
  <si>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</si>
  <si>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</si>
  <si>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</si>
  <si>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</si>
  <si>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</si>
  <si>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</si>
  <si>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</si>
  <si>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</si>
  <si>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</si>
  <si>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</si>
  <si>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</si>
  <si>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</si>
  <si>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</si>
  <si>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</si>
  <si>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</si>
  <si>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</si>
  <si>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</si>
  <si>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</si>
  <si>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</si>
  <si>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</si>
  <si>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</si>
  <si>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</si>
  <si>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</si>
  <si>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</si>
  <si>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</si>
  <si>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</si>
  <si>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</si>
  <si>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</si>
  <si>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</si>
  <si>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</si>
  <si>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</si>
  <si>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</si>
  <si>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</si>
  <si>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</si>
  <si>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</si>
  <si>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</si>
  <si>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</si>
  <si>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</si>
  <si>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</si>
  <si>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</si>
  <si>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</si>
  <si>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</si>
  <si>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</si>
  <si>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</si>
  <si>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</si>
  <si>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</si>
  <si>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</si>
  <si>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</si>
  <si>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</si>
  <si>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</si>
  <si>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</si>
  <si>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</si>
  <si>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</si>
  <si>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</si>
  <si>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</si>
  <si>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</si>
  <si>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</si>
  <si>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</si>
  <si>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</si>
  <si>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</si>
  <si>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</si>
  <si>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</si>
  <si>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</si>
  <si>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</si>
  <si>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</si>
  <si>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</si>
  <si>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</si>
  <si>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</si>
  <si>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</si>
  <si>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</si>
  <si>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</si>
  <si>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</si>
  <si>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</si>
  <si>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</si>
  <si>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</si>
  <si>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</si>
  <si>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</si>
  <si>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</si>
  <si>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</si>
  <si>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</si>
  <si>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</si>
  <si>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</si>
  <si>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</si>
  <si>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</si>
  <si>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</si>
  <si>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</si>
  <si>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</si>
  <si>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</si>
  <si>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</si>
  <si>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</si>
  <si>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</si>
  <si>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</si>
  <si>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</si>
  <si>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</si>
  <si>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</si>
  <si>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</si>
  <si>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</si>
  <si>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</si>
  <si>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</si>
  <si>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</si>
  <si>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</si>
  <si>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</si>
  <si>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</si>
  <si>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</si>
  <si>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</si>
  <si>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</si>
  <si>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</si>
  <si>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</si>
  <si>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</si>
  <si>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</si>
  <si>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</si>
  <si>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</si>
  <si>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</si>
  <si>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</si>
  <si>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</si>
  <si>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</si>
  <si>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</si>
  <si>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</si>
  <si>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</si>
  <si>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</si>
  <si>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</si>
  <si>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</si>
  <si>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</si>
  <si>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</si>
  <si>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</si>
  <si>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</si>
  <si>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</si>
  <si>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</si>
  <si>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</si>
  <si>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</si>
  <si>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</si>
  <si>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</si>
  <si>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</si>
  <si>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</si>
  <si>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</si>
  <si>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</si>
  <si>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</si>
  <si>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</si>
  <si>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</si>
  <si>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</si>
  <si>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</si>
  <si>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</si>
  <si>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</si>
  <si>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</si>
  <si>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</si>
  <si>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</si>
  <si>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</si>
  <si>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</si>
  <si>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</si>
  <si>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</si>
  <si>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</si>
  <si>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</si>
  <si>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</si>
  <si>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</si>
  <si>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</si>
  <si>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</si>
  <si>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</si>
  <si>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</si>
  <si>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</si>
  <si>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</si>
  <si>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</si>
  <si>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</si>
  <si>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</si>
  <si>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</si>
  <si>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</si>
  <si>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</si>
  <si>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</si>
  <si>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</si>
  <si>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</si>
  <si>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</si>
  <si>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</si>
  <si>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</si>
  <si>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</si>
  <si>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</si>
  <si>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</si>
  <si>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</si>
  <si>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</si>
  <si>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</si>
  <si>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</si>
  <si>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</si>
  <si>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</si>
  <si>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</si>
  <si>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</si>
  <si>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</si>
  <si>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</si>
  <si>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</si>
  <si>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</si>
  <si>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</si>
  <si>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</si>
  <si>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</si>
  <si>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</si>
  <si>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</si>
  <si>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</si>
  <si>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</si>
  <si>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</si>
  <si>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</si>
  <si>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</si>
  <si>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</si>
  <si>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</si>
  <si>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</si>
  <si>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</si>
  <si>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</si>
  <si>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</si>
  <si>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</si>
  <si>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</si>
  <si>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</si>
  <si>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</si>
  <si>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</si>
  <si>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</si>
  <si>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</si>
  <si>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</si>
  <si>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</si>
  <si>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</si>
  <si>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</si>
  <si>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</si>
  <si>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</si>
  <si>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</si>
  <si>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</si>
  <si>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</si>
  <si>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</si>
  <si>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</si>
  <si>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</si>
  <si>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</si>
  <si>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</si>
  <si>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</si>
  <si>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</si>
  <si>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</si>
  <si>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</si>
  <si>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</si>
  <si>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</si>
  <si>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</si>
  <si>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</si>
  <si>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</si>
  <si>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</si>
  <si>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</si>
  <si>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</si>
  <si>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</si>
  <si>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</si>
  <si>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</si>
  <si>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</si>
  <si>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</si>
  <si>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</si>
  <si>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</si>
  <si>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</si>
  <si>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</si>
  <si>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</si>
  <si>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</si>
  <si>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</si>
  <si>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</si>
  <si>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</si>
  <si>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</si>
  <si>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</si>
  <si>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</si>
  <si>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</si>
  <si>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</si>
  <si>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</si>
  <si>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</si>
  <si>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</si>
  <si>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</si>
  <si>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</si>
  <si>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</si>
  <si>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</si>
  <si>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</si>
  <si>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</si>
  <si>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</si>
  <si>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</si>
  <si>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</si>
  <si>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</si>
  <si>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</si>
  <si>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</si>
  <si>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</si>
  <si>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</si>
  <si>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</si>
  <si>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</si>
  <si>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</si>
  <si>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</si>
  <si>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</si>
  <si>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</si>
  <si>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</si>
  <si>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</si>
  <si>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</si>
  <si>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</si>
  <si>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</si>
  <si>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</si>
  <si>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</si>
  <si>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</si>
  <si>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</si>
  <si>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</si>
  <si>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</si>
  <si>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</si>
  <si>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</si>
  <si>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</si>
  <si>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</si>
  <si>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</si>
  <si>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</si>
  <si>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</si>
  <si>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</si>
  <si>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</si>
  <si>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</si>
  <si>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</si>
  <si>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</si>
  <si>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</si>
  <si>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</si>
  <si>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</si>
  <si>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</si>
  <si>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</si>
  <si>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</si>
  <si>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</si>
  <si>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</si>
  <si>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</si>
  <si>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</si>
  <si>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</si>
  <si>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</si>
  <si>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</si>
  <si>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</si>
  <si>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</si>
  <si>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</si>
  <si>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</si>
  <si>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</si>
  <si>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</si>
  <si>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</si>
  <si>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</si>
  <si>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</si>
  <si>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</si>
  <si>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</si>
  <si>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</si>
  <si>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</si>
  <si>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</si>
  <si>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</si>
  <si>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</si>
  <si>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</si>
  <si>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</si>
  <si>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</si>
  <si>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</si>
  <si>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</si>
  <si>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</si>
  <si>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</si>
  <si>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</si>
  <si>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</si>
  <si>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</si>
  <si>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</si>
  <si>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</si>
  <si>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</si>
  <si>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</si>
  <si>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</si>
  <si>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</si>
  <si>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</si>
  <si>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</si>
  <si>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</si>
  <si>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</si>
  <si>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</si>
  <si>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</si>
  <si>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</si>
  <si>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</si>
  <si>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</si>
  <si>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</si>
  <si>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</si>
  <si>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</si>
  <si>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</si>
  <si>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</si>
  <si>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</si>
  <si>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</si>
  <si>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</si>
  <si>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</si>
  <si>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</si>
  <si>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</si>
  <si>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</si>
  <si>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</si>
  <si>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</si>
  <si>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</si>
  <si>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</si>
  <si>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</si>
  <si>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</si>
  <si>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</si>
  <si>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</si>
  <si>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</si>
  <si>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</si>
  <si>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</si>
  <si>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</si>
  <si>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</si>
  <si>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</si>
  <si>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</si>
  <si>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</si>
  <si>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</si>
  <si>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</si>
  <si>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</si>
  <si>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</si>
  <si>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</si>
  <si>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</si>
  <si>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</si>
  <si>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</si>
  <si>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</si>
  <si>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</si>
  <si>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</si>
  <si>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</si>
  <si>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</si>
  <si>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</si>
  <si>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</si>
  <si>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</si>
  <si>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</si>
  <si>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</si>
  <si>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</si>
  <si>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</si>
  <si>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</si>
  <si>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</si>
  <si>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</si>
  <si>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</si>
  <si>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</si>
  <si>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</si>
  <si>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</si>
  <si>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</si>
  <si>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</si>
  <si>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</si>
  <si>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</si>
  <si>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</si>
  <si>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</si>
  <si>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</si>
  <si>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</si>
  <si>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</si>
  <si>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</si>
  <si>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</si>
  <si>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</si>
  <si>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</si>
  <si>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</si>
  <si>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</si>
  <si>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</si>
  <si>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</si>
  <si>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</si>
  <si>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</si>
  <si>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</si>
  <si>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</si>
  <si>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</si>
  <si>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</si>
  <si>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</si>
  <si>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</si>
  <si>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</si>
  <si>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</si>
  <si>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</si>
  <si>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</si>
  <si>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</si>
  <si>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</si>
  <si>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</si>
  <si>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</si>
  <si>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</si>
  <si>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</si>
  <si>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</si>
  <si>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</si>
  <si>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</si>
  <si>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</si>
  <si>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</si>
  <si>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</si>
  <si>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</si>
  <si>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</si>
  <si>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</si>
  <si>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</si>
  <si>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</si>
  <si>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</si>
  <si>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</si>
  <si>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</si>
  <si>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</si>
  <si>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</si>
  <si>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</si>
  <si>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</si>
  <si>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</si>
  <si>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</si>
  <si>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</si>
  <si>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</si>
  <si>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</si>
  <si>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</si>
  <si>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</si>
  <si>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</si>
  <si>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</si>
  <si>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</si>
  <si>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</si>
  <si>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</si>
  <si>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</si>
  <si>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</si>
  <si>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</si>
  <si>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</si>
  <si>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</si>
  <si>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</si>
  <si>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</si>
  <si>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</si>
  <si>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</si>
  <si>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</si>
  <si>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</si>
  <si>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</si>
  <si>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</si>
  <si>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</si>
  <si>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</si>
  <si>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</si>
  <si>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</si>
  <si>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</si>
  <si>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</si>
  <si>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</si>
  <si>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</si>
  <si>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</si>
  <si>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</si>
  <si>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</si>
  <si>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</si>
  <si>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</si>
  <si>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</si>
  <si>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</si>
  <si>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</si>
  <si>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</si>
  <si>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</si>
  <si>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</si>
  <si>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</si>
  <si>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</si>
  <si>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</si>
  <si>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</si>
  <si>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</si>
  <si>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</si>
  <si>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</si>
  <si>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</si>
  <si>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</si>
  <si>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</si>
  <si>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</si>
  <si>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</si>
  <si>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</si>
  <si>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</si>
  <si>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</si>
  <si>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</si>
  <si>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</si>
  <si>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</si>
  <si>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</si>
  <si>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</si>
  <si>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</si>
  <si>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</si>
  <si>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</si>
  <si>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</si>
  <si>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</si>
  <si>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</si>
  <si>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</si>
  <si>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</si>
  <si>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</si>
  <si>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</si>
  <si>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</si>
  <si>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</si>
  <si>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</si>
  <si>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</si>
  <si>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</si>
  <si>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</si>
  <si>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</si>
  <si>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</si>
  <si>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</si>
  <si>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</si>
  <si>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</si>
  <si>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</si>
  <si>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</si>
  <si>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</si>
  <si>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</si>
  <si>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</si>
  <si>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</si>
  <si>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</si>
  <si>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</si>
  <si>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</si>
  <si>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</si>
  <si>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</si>
  <si>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</si>
  <si>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</si>
  <si>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</si>
  <si>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</si>
  <si>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</si>
  <si>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</si>
  <si>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</si>
  <si>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</si>
  <si>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</si>
  <si>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</si>
  <si>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</si>
  <si>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</si>
  <si>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</si>
  <si>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</si>
  <si>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</si>
  <si>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</si>
  <si>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</si>
  <si>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</si>
  <si>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</si>
  <si>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</si>
  <si>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</si>
  <si>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</si>
  <si>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</si>
  <si>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</si>
  <si>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</si>
  <si>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</si>
  <si>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</si>
  <si>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</si>
  <si>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</si>
  <si>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</si>
  <si>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</si>
  <si>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</si>
  <si>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</si>
  <si>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</si>
  <si>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</si>
  <si>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</si>
  <si>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</si>
  <si>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</si>
  <si>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</si>
  <si>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</si>
  <si>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</si>
  <si>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</si>
  <si>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</si>
  <si>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</si>
  <si>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</si>
  <si>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</si>
  <si>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</si>
  <si>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</si>
  <si>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</si>
  <si>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</si>
  <si>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</si>
  <si>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</si>
  <si>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</si>
  <si>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</si>
  <si>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</si>
  <si>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</si>
  <si>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</si>
  <si>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</si>
  <si>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</si>
  <si>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</si>
  <si>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</si>
  <si>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</si>
  <si>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</si>
  <si>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</si>
  <si>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</si>
  <si>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</si>
  <si>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</si>
  <si>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</si>
  <si>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</si>
  <si>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</si>
  <si>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</si>
  <si>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</si>
  <si>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</si>
  <si>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</si>
  <si>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</si>
  <si>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</si>
  <si>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</si>
  <si>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</si>
  <si>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</si>
  <si>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</si>
  <si>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</si>
  <si>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</si>
  <si>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</si>
  <si>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</si>
  <si>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</si>
  <si>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</si>
  <si>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</si>
  <si>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</si>
  <si>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</si>
  <si>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</si>
  <si>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</si>
  <si>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</si>
  <si>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</si>
  <si>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</si>
  <si>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</si>
  <si>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</si>
  <si>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</si>
  <si>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</si>
  <si>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</si>
  <si>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</si>
  <si>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</si>
  <si>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</si>
  <si>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</si>
  <si>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</si>
  <si>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</si>
  <si>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</si>
  <si>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</si>
  <si>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</si>
  <si>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</si>
  <si>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</si>
  <si>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</si>
  <si>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</si>
  <si>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</si>
  <si>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</si>
  <si>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</si>
  <si>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</si>
  <si>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</si>
  <si>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</si>
  <si>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</si>
  <si>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</si>
  <si>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</si>
  <si>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</si>
  <si>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</si>
  <si>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</si>
  <si>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</si>
  <si>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</si>
  <si>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</si>
  <si>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</si>
  <si>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</si>
  <si>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</si>
  <si>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</si>
  <si>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</si>
  <si>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</si>
  <si>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</si>
  <si>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</si>
  <si>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</si>
  <si>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</si>
  <si>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</si>
  <si>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</si>
  <si>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</si>
  <si>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</si>
  <si>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</si>
  <si>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</si>
  <si>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</si>
  <si>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</si>
  <si>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</si>
  <si>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</si>
  <si>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</si>
  <si>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</si>
  <si>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</si>
  <si>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</si>
  <si>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</si>
  <si>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</si>
  <si>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</si>
  <si>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</si>
  <si>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</si>
  <si>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</si>
  <si>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</si>
  <si>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</si>
  <si>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</si>
  <si>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</si>
  <si>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</si>
  <si>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</si>
  <si>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</si>
  <si>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</si>
  <si>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</si>
  <si>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</si>
  <si>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</si>
  <si>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</si>
  <si>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</si>
  <si>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</si>
  <si>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</si>
  <si>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</si>
  <si>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</si>
  <si>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</si>
  <si>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</si>
  <si>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</si>
  <si>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</si>
  <si>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</si>
  <si>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</si>
  <si>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</si>
  <si>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</si>
  <si>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</si>
  <si>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</si>
  <si>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</si>
  <si>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</si>
  <si>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</si>
  <si>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</si>
  <si>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</si>
  <si>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</si>
  <si>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</si>
  <si>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</si>
  <si>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</si>
  <si>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</si>
  <si>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</si>
  <si>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</si>
  <si>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</si>
  <si>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</si>
  <si>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</si>
  <si>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</si>
  <si>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</si>
  <si>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</si>
  <si>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</si>
  <si>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</si>
  <si>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</si>
  <si>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</si>
  <si>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</si>
  <si>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</si>
  <si>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</si>
  <si>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</si>
  <si>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</si>
  <si>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</si>
  <si>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</si>
  <si>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</si>
  <si>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</si>
  <si>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</si>
  <si>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</si>
  <si>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</si>
  <si>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</si>
  <si>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</si>
  <si>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</si>
  <si>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</si>
  <si>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</si>
  <si>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</si>
  <si>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</si>
  <si>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</si>
  <si>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</si>
  <si>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</si>
  <si>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</si>
  <si>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</si>
  <si>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</si>
  <si>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</si>
  <si>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</si>
  <si>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</si>
  <si>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</si>
  <si>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</si>
  <si>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</si>
  <si>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</si>
  <si>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</si>
  <si>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</si>
  <si>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</si>
  <si>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</si>
  <si>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</si>
  <si>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</si>
  <si>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</si>
  <si>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</si>
  <si>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</si>
  <si>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</si>
  <si>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</si>
  <si>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</si>
  <si>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</si>
  <si>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</si>
  <si>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</si>
  <si>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</si>
  <si>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</si>
  <si>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</si>
  <si>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</si>
  <si>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</si>
  <si>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</si>
  <si>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</si>
  <si>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</si>
  <si>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</si>
  <si>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</si>
  <si>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</si>
  <si>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</si>
  <si>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</si>
  <si>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</si>
  <si>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</si>
  <si>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</si>
  <si>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</si>
  <si>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</si>
  <si>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</si>
  <si>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</si>
  <si>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</si>
  <si>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</si>
  <si>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</si>
  <si>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</si>
  <si>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</si>
  <si>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</si>
  <si>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</si>
  <si>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</si>
  <si>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</si>
  <si>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</si>
  <si>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</si>
  <si>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</si>
  <si>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</si>
  <si>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</si>
  <si>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</si>
  <si>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</si>
  <si>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</si>
  <si>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</si>
  <si>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</si>
  <si>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</si>
  <si>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</si>
  <si>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</si>
  <si>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</si>
  <si>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</si>
  <si>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</si>
  <si>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</si>
  <si>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</si>
  <si>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</si>
  <si>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</si>
  <si>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</si>
  <si>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</si>
  <si>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</si>
  <si>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</si>
  <si>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</si>
  <si>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</si>
  <si>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</si>
  <si>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</si>
  <si>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</si>
  <si>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</si>
  <si>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</si>
  <si>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</si>
  <si>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</si>
  <si>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</si>
  <si>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</si>
  <si>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</si>
  <si>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</si>
  <si>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</si>
  <si>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</si>
  <si>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</si>
  <si>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</si>
  <si>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</si>
  <si>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</si>
  <si>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</si>
  <si>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</si>
  <si>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</si>
  <si>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</si>
  <si>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</si>
  <si>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</si>
  <si>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</si>
  <si>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</si>
  <si>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</si>
  <si>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</si>
  <si>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</si>
  <si>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</si>
  <si>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</si>
  <si>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</si>
  <si>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</si>
  <si>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</si>
  <si>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</si>
  <si>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</si>
  <si>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</si>
  <si>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</si>
  <si>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</si>
  <si>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</si>
  <si>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</si>
  <si>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</si>
  <si>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</si>
  <si>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</si>
  <si>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</si>
  <si>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</si>
  <si>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</si>
  <si>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</si>
  <si>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</si>
  <si>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</si>
  <si>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</si>
  <si>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</si>
  <si>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</si>
  <si>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</si>
  <si>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</si>
  <si>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</si>
  <si>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</si>
  <si>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</si>
  <si>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</si>
  <si>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</si>
  <si>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</si>
  <si>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</si>
  <si>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</si>
  <si>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</si>
  <si>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</si>
  <si>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</si>
  <si>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</si>
  <si>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</si>
  <si>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</si>
  <si>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</si>
  <si>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</si>
  <si>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</si>
  <si>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</si>
  <si>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</si>
  <si>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</si>
  <si>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</si>
  <si>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</si>
  <si>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</si>
  <si>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</si>
  <si>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</si>
  <si>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</si>
  <si>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</si>
  <si>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</si>
  <si>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</si>
  <si>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</si>
  <si>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</si>
  <si>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</si>
  <si>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</si>
  <si>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</si>
  <si>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</si>
  <si>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</si>
  <si>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</si>
  <si>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</si>
  <si>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</si>
  <si>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</si>
  <si>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</si>
  <si>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</si>
  <si>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</si>
  <si>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</si>
  <si>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</si>
  <si>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</si>
  <si>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</si>
  <si>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</si>
  <si>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</si>
  <si>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</si>
  <si>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</si>
  <si>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</si>
  <si>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</si>
  <si>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</si>
  <si>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</si>
  <si>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</si>
  <si>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</si>
  <si>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</si>
  <si>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</si>
  <si>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</si>
  <si>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</si>
  <si>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</si>
  <si>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</si>
  <si>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</si>
  <si>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</si>
  <si>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</si>
  <si>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</si>
  <si>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</si>
  <si>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</si>
  <si>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</si>
  <si>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</si>
  <si>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</si>
  <si>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</si>
  <si>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</si>
  <si>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</si>
  <si>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</si>
  <si>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</si>
  <si>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</si>
  <si>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</si>
  <si>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</si>
  <si>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</si>
  <si>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</si>
  <si>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</si>
  <si>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</si>
  <si>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</si>
  <si>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</si>
  <si>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</si>
  <si>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</si>
  <si>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</si>
  <si>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</si>
  <si>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</si>
  <si>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</si>
  <si>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</si>
  <si>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</si>
  <si>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</si>
  <si>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</si>
  <si>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</si>
  <si>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</si>
  <si>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</si>
  <si>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</si>
  <si>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</si>
  <si>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</si>
  <si>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</si>
  <si>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</si>
  <si>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</si>
  <si>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</si>
  <si>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</si>
  <si>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</si>
  <si>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</si>
  <si>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</si>
  <si>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</si>
  <si>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</si>
  <si>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</si>
  <si>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</si>
  <si>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</si>
  <si>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</si>
  <si>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</si>
  <si>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</si>
  <si>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</si>
  <si>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</si>
  <si>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</si>
  <si>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</si>
  <si>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</si>
  <si>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</si>
  <si>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</si>
  <si>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</si>
  <si>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</si>
  <si>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</si>
  <si>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</si>
  <si>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</si>
  <si>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</si>
  <si>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</si>
  <si>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</si>
  <si>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</si>
  <si>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</si>
  <si>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</si>
  <si>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</si>
  <si>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</si>
  <si>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</si>
  <si>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</si>
  <si>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</si>
  <si>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</si>
  <si>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</si>
  <si>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</si>
  <si>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</si>
  <si>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</si>
  <si>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</si>
  <si>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</si>
  <si>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</si>
  <si>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</si>
  <si>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</si>
  <si>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</si>
  <si>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</si>
  <si>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</si>
  <si>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</si>
  <si>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</si>
  <si>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</si>
  <si>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</si>
  <si>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</si>
  <si>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</si>
  <si>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</si>
  <si>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</si>
  <si>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</si>
  <si>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</si>
  <si>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</si>
  <si>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</si>
  <si>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</si>
  <si>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</si>
  <si>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</si>
  <si>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</si>
  <si>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</si>
  <si>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</si>
  <si>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</si>
  <si>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</si>
  <si>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</si>
  <si>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</si>
  <si>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</si>
  <si>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</si>
  <si>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</si>
  <si>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</si>
  <si>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</si>
  <si>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</si>
  <si>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</si>
  <si>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</si>
  <si>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</si>
  <si>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</si>
  <si>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</si>
  <si>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</si>
  <si>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</si>
  <si>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</si>
  <si>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</si>
  <si>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</si>
  <si>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</si>
  <si>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</si>
  <si>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</si>
  <si>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</si>
  <si>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</si>
  <si>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</si>
  <si>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</si>
  <si>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</si>
  <si>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</si>
  <si>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</si>
  <si>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</si>
  <si>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</si>
  <si>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</si>
  <si>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</si>
  <si>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</si>
  <si>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</si>
  <si>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</si>
  <si>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</si>
  <si>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</si>
  <si>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</si>
  <si>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</si>
  <si>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</si>
  <si>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</si>
  <si>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</si>
  <si>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</si>
  <si>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</si>
  <si>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</si>
  <si>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</si>
  <si>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</si>
  <si>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</si>
  <si>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</si>
  <si>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</si>
  <si>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</si>
  <si>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</si>
  <si>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</si>
  <si>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</si>
  <si>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</si>
  <si>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</si>
  <si>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</si>
  <si>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</si>
  <si>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</si>
  <si>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</si>
  <si>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</si>
  <si>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</si>
  <si>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</si>
  <si>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</si>
  <si>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</si>
  <si>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</si>
  <si>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</si>
  <si>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</si>
  <si>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</si>
  <si>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</si>
  <si>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</si>
  <si>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</si>
  <si>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</si>
  <si>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</si>
  <si>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</si>
  <si>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</si>
  <si>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</si>
  <si>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</si>
  <si>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</si>
  <si>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</si>
  <si>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</si>
  <si>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</si>
  <si>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</si>
  <si>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</si>
  <si>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</si>
  <si>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</si>
  <si>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</si>
  <si>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</si>
  <si>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</si>
  <si>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</si>
  <si>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</si>
  <si>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</si>
  <si>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</si>
  <si>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</si>
  <si>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</si>
  <si>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</si>
  <si>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</si>
  <si>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</si>
  <si>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</si>
  <si>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</si>
  <si>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</si>
  <si>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</si>
  <si>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</si>
  <si>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</si>
  <si>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</si>
  <si>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</si>
  <si>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</si>
  <si>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</si>
  <si>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</si>
  <si>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</si>
  <si>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</si>
  <si>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</si>
  <si>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</si>
  <si>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</si>
  <si>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</si>
  <si>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</si>
  <si>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</si>
  <si>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</si>
  <si>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</si>
  <si>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</si>
  <si>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</si>
  <si>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</si>
  <si>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</si>
  <si>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</si>
  <si>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</si>
  <si>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</si>
  <si>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</si>
  <si>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</si>
  <si>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</si>
  <si>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</si>
  <si>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</si>
  <si>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</si>
  <si>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</si>
  <si>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</si>
  <si>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</si>
  <si>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</si>
  <si>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</si>
  <si>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</si>
  <si>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</si>
  <si>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</si>
  <si>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</si>
  <si>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</si>
  <si>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</si>
  <si>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</si>
  <si>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</si>
  <si>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</si>
  <si>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</si>
  <si>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</si>
  <si>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</si>
  <si>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</si>
  <si>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</si>
  <si>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</si>
  <si>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</si>
  <si>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</si>
  <si>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</si>
  <si>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</si>
  <si>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</si>
  <si>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</si>
  <si>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</si>
  <si>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</si>
  <si>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</si>
  <si>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</si>
  <si>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</si>
  <si>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</si>
  <si>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</si>
  <si>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</si>
  <si>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</si>
  <si>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</si>
  <si>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</si>
  <si>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</si>
  <si>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</si>
  <si>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</si>
  <si>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</si>
  <si>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</si>
  <si>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</si>
  <si>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</si>
  <si>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</si>
  <si>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</si>
  <si>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</si>
  <si>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</si>
  <si>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</si>
  <si>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</si>
  <si>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</si>
  <si>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</si>
  <si>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</si>
  <si>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</si>
  <si>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</si>
  <si>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</si>
  <si>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</si>
  <si>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</si>
  <si>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</si>
  <si>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</si>
  <si>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</si>
  <si>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</si>
  <si>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</si>
  <si>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</si>
  <si>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</si>
  <si>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</si>
  <si>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</si>
  <si>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</si>
  <si>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</si>
  <si>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</si>
  <si>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</si>
  <si>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</si>
  <si>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</si>
  <si>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</si>
  <si>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</si>
  <si>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</si>
  <si>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</si>
  <si>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</si>
  <si>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</si>
  <si>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</si>
  <si>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</si>
  <si>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</si>
  <si>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</si>
  <si>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</si>
  <si>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</si>
  <si>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</si>
  <si>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</si>
  <si>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</si>
  <si>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</si>
  <si>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</si>
  <si>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</si>
  <si>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</si>
  <si>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</si>
  <si>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</si>
  <si>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</si>
  <si>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</si>
  <si>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</si>
  <si>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</si>
  <si>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</si>
  <si>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</si>
  <si>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</si>
  <si>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</si>
  <si>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</si>
  <si>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</si>
  <si>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</si>
  <si>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</si>
  <si>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</si>
  <si>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</si>
  <si>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</si>
  <si>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</si>
  <si>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</si>
  <si>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</si>
  <si>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</si>
  <si>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</si>
  <si>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</si>
  <si>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</si>
  <si>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</si>
  <si>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</si>
  <si>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</si>
  <si>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</si>
  <si>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</si>
  <si>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</si>
  <si>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</si>
  <si>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</si>
  <si>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</si>
  <si>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</si>
  <si>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</si>
  <si>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</si>
  <si>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</si>
  <si>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</si>
  <si>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</si>
  <si>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</si>
  <si>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</si>
  <si>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</si>
  <si>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</si>
  <si>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</si>
  <si>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</si>
  <si>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</si>
  <si>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</si>
  <si>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</si>
  <si>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</si>
  <si>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</si>
  <si>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</si>
  <si>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</si>
  <si>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</si>
  <si>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</si>
  <si>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</si>
  <si>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</si>
  <si>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</si>
  <si>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</si>
  <si>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</si>
  <si>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</si>
  <si>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</si>
  <si>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</si>
  <si>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</si>
  <si>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</si>
  <si>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</si>
  <si>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</si>
  <si>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</si>
  <si>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</si>
  <si>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</si>
  <si>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</si>
  <si>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</si>
  <si>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</si>
  <si>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</si>
  <si>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</si>
  <si>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</si>
  <si>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</si>
  <si>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</si>
  <si>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</si>
  <si>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</si>
  <si>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</si>
  <si>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</si>
  <si>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</si>
  <si>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</si>
  <si>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</si>
  <si>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</si>
  <si>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</si>
  <si>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</si>
  <si>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</si>
  <si>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</si>
  <si>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</si>
  <si>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</si>
  <si>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</si>
  <si>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</si>
  <si>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</si>
  <si>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</si>
  <si>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</si>
  <si>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</si>
  <si>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</si>
  <si>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</si>
  <si>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</si>
  <si>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</si>
  <si>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</si>
  <si>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</si>
  <si>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</si>
  <si>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</si>
  <si>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</si>
  <si>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</si>
  <si>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</si>
  <si>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</si>
  <si>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</si>
  <si>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</si>
  <si>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</si>
  <si>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</si>
  <si>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</si>
  <si>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</si>
  <si>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</si>
  <si>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</si>
  <si>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</si>
  <si>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</si>
  <si>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</si>
  <si>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</si>
  <si>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</si>
  <si>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</si>
  <si>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</si>
  <si>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</si>
  <si>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</si>
  <si>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</si>
  <si>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</si>
  <si>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</si>
  <si>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</si>
  <si>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</si>
  <si>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</si>
  <si>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</si>
  <si>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</si>
  <si>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</si>
  <si>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</si>
  <si>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</si>
  <si>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</si>
  <si>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</si>
  <si>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</si>
  <si>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</si>
  <si>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</si>
  <si>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</si>
  <si>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</si>
  <si>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</si>
  <si>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</si>
  <si>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</si>
  <si>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</si>
  <si>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</si>
  <si>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</si>
  <si>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</si>
  <si>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</si>
  <si>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</si>
  <si>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</si>
  <si>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</si>
  <si>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</si>
  <si>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</si>
  <si>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</si>
  <si>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</si>
  <si>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</si>
  <si>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</si>
  <si>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</si>
  <si>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</si>
  <si>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</si>
  <si>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</si>
  <si>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</si>
  <si>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</si>
  <si>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</si>
  <si>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</si>
  <si>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</si>
  <si>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</si>
  <si>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</si>
  <si>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</si>
  <si>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</si>
  <si>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</si>
  <si>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</si>
  <si>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</si>
  <si>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</si>
  <si>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</si>
  <si>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</si>
  <si>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</si>
  <si>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</si>
  <si>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</si>
  <si>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</si>
  <si>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</si>
  <si>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</si>
  <si>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</si>
  <si>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</si>
  <si>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</si>
  <si>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</si>
  <si>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</si>
  <si>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</si>
  <si>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</si>
  <si>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</si>
  <si>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</si>
  <si>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</si>
  <si>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</si>
  <si>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</si>
  <si>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</si>
  <si>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</si>
  <si>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</si>
  <si>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</si>
  <si>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</si>
  <si>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</si>
  <si>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</si>
  <si>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</si>
  <si>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</si>
  <si>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</si>
  <si>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</si>
  <si>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</si>
  <si>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</si>
  <si>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</si>
  <si>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</si>
  <si>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</si>
  <si>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</si>
  <si>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</si>
  <si>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</si>
  <si>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</si>
  <si>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</si>
  <si>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</si>
  <si>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</si>
  <si>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</si>
  <si>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</si>
  <si>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</si>
  <si>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</si>
  <si>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</si>
  <si>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</si>
  <si>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</si>
  <si>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</si>
  <si>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</si>
  <si>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</si>
  <si>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</si>
  <si>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</si>
  <si>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</si>
  <si>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</si>
  <si>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</si>
  <si>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</si>
  <si>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</si>
  <si>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</si>
  <si>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</si>
  <si>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</si>
  <si>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</si>
  <si>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</si>
  <si>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</si>
  <si>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</si>
  <si>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</si>
  <si>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</si>
  <si>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</si>
  <si>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</si>
  <si>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</si>
  <si>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</si>
  <si>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</si>
  <si>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</si>
  <si>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</si>
  <si>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</si>
  <si>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</si>
  <si>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</si>
  <si>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</si>
  <si>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</si>
  <si>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</si>
  <si>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</si>
  <si>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</si>
  <si>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</si>
  <si>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</si>
  <si>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</si>
  <si>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</si>
  <si>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</si>
  <si>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</si>
  <si>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</si>
  <si>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</si>
  <si>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</si>
  <si>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</si>
  <si>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</si>
  <si>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</si>
  <si>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</si>
  <si>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</si>
  <si>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</si>
  <si>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</si>
  <si>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</si>
  <si>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</si>
  <si>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</si>
  <si>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</si>
  <si>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</si>
  <si>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</si>
  <si>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</si>
  <si>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</si>
  <si>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</si>
  <si>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</si>
  <si>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</si>
  <si>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</si>
  <si>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</si>
  <si>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</si>
  <si>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</si>
  <si>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</si>
  <si>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</si>
  <si>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</si>
  <si>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</si>
  <si>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</si>
  <si>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</si>
  <si>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</si>
  <si>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</si>
  <si>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</si>
  <si>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</si>
  <si>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</si>
  <si>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</si>
  <si>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</si>
  <si>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</si>
  <si>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</si>
  <si>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</si>
  <si>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</si>
  <si>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</si>
  <si>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</si>
  <si>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</si>
  <si>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</si>
  <si>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</si>
  <si>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</si>
  <si>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</si>
  <si>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</si>
  <si>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</si>
  <si>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</si>
  <si>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</si>
  <si>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</si>
  <si>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</si>
  <si>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</si>
  <si>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</si>
  <si>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</si>
  <si>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</si>
  <si>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</si>
  <si>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</si>
  <si>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</si>
  <si>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</si>
  <si>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</si>
  <si>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</si>
  <si>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</si>
  <si>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</si>
  <si>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</si>
  <si>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</si>
  <si>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</si>
  <si>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</si>
  <si>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</si>
  <si>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</si>
  <si>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</si>
  <si>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</si>
  <si>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</si>
  <si>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</si>
  <si>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</si>
  <si>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</si>
  <si>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</si>
  <si>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</si>
  <si>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</si>
  <si>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</si>
  <si>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</si>
  <si>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</si>
  <si>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</si>
  <si>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</si>
  <si>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</si>
  <si>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</si>
  <si>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</si>
  <si>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</si>
  <si>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</si>
  <si>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</si>
  <si>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</si>
  <si>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</si>
  <si>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</si>
  <si>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</si>
  <si>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</si>
  <si>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</si>
  <si>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</si>
  <si>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</si>
  <si>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</si>
  <si>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</si>
  <si>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</si>
  <si>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</si>
  <si>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</si>
  <si>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</si>
  <si>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</si>
  <si>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</si>
  <si>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</si>
  <si>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</si>
  <si>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</si>
  <si>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</si>
  <si>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</si>
  <si>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</si>
  <si>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</si>
  <si>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</si>
  <si>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</si>
  <si>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</si>
  <si>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</si>
  <si>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</si>
  <si>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</si>
  <si>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</si>
  <si>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</si>
  <si>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</si>
  <si>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</si>
  <si>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</si>
  <si>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</si>
  <si>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</si>
  <si>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</si>
  <si>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</si>
  <si>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</si>
  <si>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</si>
  <si>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</si>
  <si>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</si>
  <si>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</si>
  <si>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</si>
  <si>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</si>
  <si>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</si>
  <si>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</si>
  <si>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</si>
  <si>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</si>
  <si>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</si>
  <si>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</si>
  <si>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</si>
  <si>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</si>
  <si>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</si>
  <si>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</si>
  <si>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</si>
  <si>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</si>
  <si>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</si>
  <si>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</si>
  <si>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</si>
  <si>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</si>
  <si>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</si>
  <si>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</si>
  <si>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</si>
  <si>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</si>
  <si>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</si>
  <si>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</si>
  <si>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</si>
  <si>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</si>
  <si>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</si>
  <si>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</si>
  <si>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</si>
  <si>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</si>
  <si>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</si>
  <si>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</si>
  <si>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</si>
  <si>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</si>
  <si>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</si>
  <si>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</si>
  <si>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</si>
  <si>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</si>
  <si>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</si>
  <si>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</si>
  <si>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</si>
  <si>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</si>
  <si>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</si>
  <si>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</si>
  <si>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</si>
  <si>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</si>
  <si>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</si>
  <si>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</si>
  <si>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</si>
  <si>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</si>
  <si>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</si>
  <si>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</si>
  <si>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</si>
  <si>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</si>
  <si>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</si>
  <si>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</si>
  <si>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</si>
  <si>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</si>
  <si>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</si>
  <si>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</si>
  <si>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</si>
  <si>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</si>
  <si>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</si>
  <si>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</si>
  <si>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</si>
  <si>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</si>
  <si>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</si>
  <si>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</si>
  <si>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</si>
  <si>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</si>
  <si>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</si>
  <si>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</si>
  <si>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</si>
  <si>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</si>
  <si>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</si>
  <si>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</si>
  <si>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</si>
  <si>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</si>
  <si>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</si>
  <si>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</si>
  <si>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</si>
  <si>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</si>
  <si>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</si>
  <si>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</si>
  <si>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</si>
  <si>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</si>
  <si>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</si>
  <si>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</si>
  <si>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</si>
  <si>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</si>
  <si>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</si>
  <si>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</si>
  <si>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</si>
  <si>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</si>
  <si>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</si>
  <si>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</si>
  <si>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</si>
  <si>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</si>
  <si>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</si>
  <si>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</si>
  <si>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</si>
  <si>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</si>
  <si>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</si>
  <si>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</si>
  <si>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</si>
  <si>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</si>
  <si>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</si>
  <si>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</si>
  <si>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</si>
  <si>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</si>
  <si>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</si>
  <si>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</si>
  <si>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</si>
  <si>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</si>
  <si>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</si>
  <si>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</si>
  <si>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</si>
  <si>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</si>
  <si>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</si>
  <si>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</si>
  <si>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</si>
  <si>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</si>
  <si>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</si>
  <si>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</si>
  <si>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</si>
  <si>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</si>
  <si>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</si>
  <si>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</si>
  <si>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</si>
  <si>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</si>
  <si>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</si>
  <si>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</si>
  <si>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</si>
  <si>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</si>
  <si>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</si>
  <si>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</si>
  <si>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</si>
  <si>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</si>
  <si>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</si>
  <si>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</si>
  <si>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</si>
  <si>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</si>
  <si>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</si>
  <si>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</si>
  <si>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</si>
  <si>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</si>
  <si>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</si>
  <si>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</si>
  <si>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</si>
  <si>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</si>
  <si>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</si>
  <si>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</si>
  <si>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</si>
  <si>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</si>
  <si>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</si>
  <si>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</si>
  <si>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</si>
  <si>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</si>
  <si>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</si>
  <si>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</si>
  <si>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</si>
  <si>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</si>
  <si>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</si>
  <si>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</si>
  <si>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</si>
  <si>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</si>
  <si>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</si>
  <si>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</si>
  <si>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</si>
  <si>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</si>
  <si>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</si>
  <si>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</si>
  <si>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</si>
  <si>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</si>
  <si>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</si>
  <si>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</si>
  <si>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</si>
  <si>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</si>
  <si>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</si>
  <si>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</si>
  <si>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</si>
  <si>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</si>
  <si>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</si>
  <si>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</si>
  <si>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</si>
  <si>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</si>
  <si>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</si>
  <si>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</si>
  <si>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</si>
  <si>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</si>
  <si>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</si>
  <si>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</si>
  <si>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</si>
  <si>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</si>
  <si>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</si>
  <si>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</si>
  <si>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</si>
  <si>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</si>
  <si>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</si>
  <si>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</si>
  <si>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</si>
  <si>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</si>
  <si>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</si>
  <si>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</si>
  <si>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</si>
  <si>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</si>
  <si>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</si>
  <si>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</si>
  <si>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</si>
  <si>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</si>
  <si>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</si>
  <si>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</si>
  <si>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</si>
  <si>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</si>
  <si>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</si>
  <si>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</si>
  <si>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</si>
  <si>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</si>
  <si>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</si>
  <si>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</si>
  <si>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</si>
  <si>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</si>
  <si>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</si>
  <si>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</si>
  <si>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</si>
  <si>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</si>
  <si>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</si>
  <si>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</si>
  <si>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</si>
  <si>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</si>
  <si>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</si>
  <si>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</si>
  <si>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</si>
  <si>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</si>
  <si>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</si>
  <si>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</si>
  <si>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</si>
  <si>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</si>
  <si>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</si>
  <si>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</si>
  <si>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</si>
  <si>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</si>
  <si>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</si>
  <si>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</si>
  <si>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</si>
  <si>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</si>
  <si>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</si>
  <si>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</si>
  <si>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</si>
  <si>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</si>
  <si>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</si>
  <si>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</si>
  <si>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</si>
  <si>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</si>
  <si>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</si>
  <si>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</si>
  <si>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</si>
  <si>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</si>
  <si>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</si>
  <si>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</si>
  <si>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</si>
  <si>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</si>
  <si>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</si>
  <si>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</si>
  <si>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</si>
  <si>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</si>
  <si>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</si>
  <si>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</si>
  <si>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</si>
  <si>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</si>
  <si>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</si>
  <si>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</si>
  <si>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</si>
  <si>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</si>
  <si>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</si>
  <si>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</si>
  <si>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</si>
  <si>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</si>
  <si>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</si>
  <si>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</si>
  <si>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</si>
  <si>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</si>
  <si>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</si>
  <si>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</si>
  <si>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</si>
  <si>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</si>
  <si>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</si>
  <si>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</si>
  <si>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</si>
  <si>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</si>
  <si>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</si>
  <si>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</si>
  <si>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</si>
  <si>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</si>
  <si>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</si>
  <si>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</si>
  <si>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</si>
  <si>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</si>
  <si>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</si>
  <si>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</si>
  <si>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</si>
  <si>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</si>
  <si>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</si>
  <si>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</si>
  <si>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</si>
  <si>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</si>
  <si>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</si>
  <si>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</si>
  <si>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</si>
  <si>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</si>
  <si>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</si>
  <si>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</si>
  <si>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</si>
  <si>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</si>
  <si>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</si>
  <si>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</si>
  <si>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</si>
  <si>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</si>
  <si>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</si>
  <si>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</si>
  <si>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</si>
  <si>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</si>
  <si>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</si>
  <si>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</si>
  <si>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</si>
  <si>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</si>
  <si>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</si>
  <si>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</si>
  <si>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</si>
  <si>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</si>
  <si>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</si>
  <si>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</si>
  <si>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</si>
  <si>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</si>
  <si>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</si>
  <si>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</si>
  <si>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</si>
  <si>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</si>
  <si>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</si>
  <si>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</si>
  <si>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</si>
  <si>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</si>
  <si>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</si>
  <si>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</si>
  <si>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</si>
  <si>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</si>
  <si>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</si>
  <si>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</si>
  <si>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</si>
  <si>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</si>
  <si>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</si>
  <si>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</si>
  <si>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</si>
  <si>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</si>
  <si>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</si>
  <si>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</si>
  <si>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</si>
  <si>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</si>
  <si>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</si>
  <si>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</si>
  <si>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</si>
  <si>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</si>
  <si>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</si>
  <si>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</si>
  <si>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</si>
  <si>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</si>
  <si>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</si>
  <si>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</si>
  <si>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</si>
  <si>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</si>
  <si>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</si>
  <si>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</si>
  <si>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</si>
  <si>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</si>
  <si>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</si>
  <si>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</si>
  <si>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</si>
  <si>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</si>
  <si>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</si>
  <si>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</si>
  <si>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</si>
  <si>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</si>
  <si>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</si>
  <si>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</si>
  <si>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</si>
  <si>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</si>
  <si>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</si>
  <si>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</si>
  <si>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</si>
  <si>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</si>
  <si>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</si>
  <si>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</si>
  <si>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</si>
  <si>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</si>
  <si>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</si>
  <si>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</si>
  <si>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</si>
  <si>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</si>
  <si>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</si>
  <si>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</si>
  <si>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</si>
  <si>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</si>
  <si>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</si>
  <si>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</si>
  <si>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</si>
  <si>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</si>
  <si>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</si>
  <si>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</si>
  <si>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</si>
  <si>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</si>
  <si>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</si>
  <si>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</si>
  <si>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</si>
  <si>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</si>
  <si>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</si>
  <si>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</si>
  <si>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</si>
  <si>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</si>
  <si>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</si>
  <si>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</si>
  <si>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</si>
  <si>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</si>
  <si>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</si>
  <si>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</si>
  <si>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</si>
  <si>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</si>
  <si>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</si>
  <si>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</si>
  <si>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</si>
  <si>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</si>
  <si>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</si>
  <si>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</si>
  <si>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</si>
  <si>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</si>
  <si>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</si>
  <si>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</si>
  <si>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</si>
  <si>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</si>
  <si>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</si>
  <si>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</si>
  <si>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</si>
  <si>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</si>
  <si>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</si>
  <si>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</si>
  <si>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</si>
  <si>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</si>
  <si>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</si>
  <si>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</si>
  <si>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</si>
  <si>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</si>
  <si>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</si>
  <si>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</si>
  <si>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</si>
  <si>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</si>
  <si>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</si>
  <si>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</si>
  <si>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</si>
  <si>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</si>
  <si>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</si>
  <si>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</si>
  <si>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</si>
  <si>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</si>
  <si>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</si>
  <si>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</si>
  <si>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</si>
  <si>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</si>
  <si>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</si>
  <si>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</si>
  <si>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</si>
  <si>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</si>
  <si>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</si>
  <si>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</si>
  <si>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</si>
  <si>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</si>
  <si>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</si>
  <si>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</si>
  <si>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</si>
  <si>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</si>
  <si>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</si>
  <si>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</si>
  <si>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</si>
  <si>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</si>
  <si>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</si>
  <si>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</si>
  <si>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</si>
  <si>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</si>
  <si>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</si>
  <si>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</si>
  <si>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</si>
  <si>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</si>
  <si>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</si>
  <si>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</si>
  <si>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</si>
  <si>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</si>
  <si>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</si>
  <si>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</si>
  <si>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</si>
  <si>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</si>
  <si>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</si>
  <si>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</si>
  <si>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</si>
  <si>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</si>
  <si>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</si>
  <si>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</si>
  <si>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</si>
  <si>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</si>
  <si>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</si>
  <si>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</si>
  <si>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</si>
  <si>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</si>
  <si>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</si>
  <si>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</si>
  <si>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</si>
  <si>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</si>
  <si>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</si>
  <si>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</si>
  <si>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</si>
  <si>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</si>
  <si>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</si>
  <si>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</si>
  <si>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</si>
  <si>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</si>
  <si>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</si>
  <si>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</si>
  <si>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</si>
  <si>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</si>
  <si>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</si>
  <si>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</si>
  <si>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</si>
  <si>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</si>
  <si>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</si>
  <si>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</si>
  <si>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</si>
  <si>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</si>
  <si>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</si>
  <si>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</si>
  <si>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</si>
  <si>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</si>
  <si>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</si>
  <si>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</si>
  <si>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</si>
  <si>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</si>
  <si>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</si>
  <si>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</si>
  <si>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</si>
  <si>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</si>
  <si>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</si>
  <si>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</si>
  <si>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</si>
  <si>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</si>
  <si>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</si>
  <si>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</si>
  <si>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</si>
  <si>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</si>
  <si>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</si>
  <si>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</si>
  <si>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</si>
  <si>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</si>
  <si>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</si>
  <si>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</si>
  <si>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</si>
  <si>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</si>
  <si>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</si>
  <si>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</si>
  <si>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</si>
  <si>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</si>
  <si>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</si>
  <si>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</si>
  <si>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</si>
  <si>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</si>
  <si>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</si>
  <si>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</si>
  <si>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</si>
  <si>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</si>
  <si>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</si>
  <si>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</si>
  <si>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</si>
  <si>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</si>
  <si>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</si>
  <si>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</si>
  <si>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</si>
  <si>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</si>
  <si>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</si>
  <si>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</si>
  <si>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</si>
  <si>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</si>
  <si>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</si>
  <si>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</si>
  <si>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</si>
  <si>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</si>
  <si>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</si>
  <si>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</si>
  <si>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</si>
  <si>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</si>
  <si>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</si>
  <si>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</si>
  <si>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</si>
  <si>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</si>
  <si>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</si>
  <si>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</si>
  <si>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</si>
  <si>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</si>
  <si>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</si>
  <si>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</si>
  <si>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</si>
  <si>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</si>
  <si>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</si>
  <si>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</si>
  <si>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</si>
  <si>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</si>
  <si>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</si>
  <si>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</si>
  <si>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</si>
  <si>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</si>
  <si>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</si>
  <si>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</si>
  <si>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</si>
  <si>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</si>
  <si>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</si>
  <si>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</si>
  <si>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</si>
  <si>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</si>
  <si>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</si>
  <si>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</si>
  <si>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</si>
  <si>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</si>
  <si>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</si>
  <si>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</si>
  <si>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</si>
  <si>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</si>
  <si>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</si>
  <si>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</si>
  <si>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</si>
  <si>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</si>
  <si>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</si>
  <si>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</si>
  <si>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</si>
  <si>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</si>
  <si>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</si>
  <si>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</si>
  <si>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</si>
  <si>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</si>
  <si>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</si>
  <si>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</si>
  <si>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</si>
  <si>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</si>
  <si>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</si>
  <si>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</si>
  <si>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</si>
  <si>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</si>
  <si>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</si>
  <si>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</si>
  <si>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</si>
  <si>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</si>
  <si>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</si>
  <si>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</si>
  <si>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</si>
  <si>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</si>
  <si>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</si>
  <si>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</si>
  <si>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</si>
  <si>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</si>
  <si>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</si>
  <si>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</si>
  <si>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</si>
  <si>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</si>
  <si>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</si>
  <si>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</si>
  <si>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</si>
  <si>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</si>
  <si>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</si>
  <si>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</si>
  <si>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</si>
  <si>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</si>
  <si>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</si>
  <si>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</si>
  <si>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</si>
  <si>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</si>
  <si>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</si>
  <si>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</si>
  <si>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</si>
  <si>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</si>
  <si>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</si>
  <si>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</si>
  <si>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</si>
  <si>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</si>
  <si>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</si>
  <si>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</si>
  <si>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</si>
  <si>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</si>
  <si>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</si>
  <si>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</si>
  <si>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</si>
  <si>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</si>
  <si>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</si>
  <si>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</si>
  <si>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</si>
  <si>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</si>
  <si>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</si>
  <si>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</si>
  <si>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</si>
  <si>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</si>
  <si>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</si>
  <si>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</si>
  <si>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</si>
  <si>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</si>
  <si>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</si>
  <si>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</si>
  <si>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</si>
  <si>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</si>
  <si>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</si>
  <si>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</si>
  <si>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</si>
  <si>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</si>
  <si>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</si>
  <si>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</si>
  <si>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</si>
  <si>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</si>
  <si>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</si>
  <si>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</si>
  <si>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</si>
  <si>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</si>
  <si>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</si>
  <si>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</si>
  <si>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</si>
  <si>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</si>
  <si>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</si>
  <si>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</si>
  <si>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</si>
  <si>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</si>
  <si>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</si>
  <si>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</si>
  <si>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</si>
  <si>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</si>
  <si>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</si>
  <si>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</si>
  <si>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</si>
  <si>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</si>
  <si>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</si>
  <si>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</si>
  <si>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</si>
  <si>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</si>
  <si>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</si>
  <si>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</si>
  <si>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</si>
  <si>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</si>
  <si>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</si>
  <si>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</si>
  <si>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</si>
  <si>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</si>
  <si>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</si>
  <si>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</si>
  <si>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</si>
  <si>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</si>
  <si>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</si>
  <si>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</si>
  <si>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</si>
  <si>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</si>
  <si>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</si>
  <si>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</si>
  <si>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</si>
  <si>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</si>
  <si>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</si>
  <si>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</si>
  <si>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</si>
  <si>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</si>
  <si>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</si>
  <si>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</si>
  <si>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</si>
  <si>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</si>
  <si>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</si>
  <si>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</si>
  <si>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</si>
  <si>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</si>
  <si>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</si>
  <si>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</si>
  <si>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</si>
  <si>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</si>
  <si>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</si>
  <si>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</si>
  <si>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</si>
  <si>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</si>
  <si>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</si>
  <si>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</si>
  <si>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</si>
  <si>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</si>
  <si>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</si>
  <si>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</si>
  <si>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</si>
  <si>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</si>
  <si>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</si>
  <si>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</si>
  <si>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</si>
  <si>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</si>
  <si>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</si>
  <si>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</si>
  <si>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</si>
  <si>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</si>
  <si>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</si>
  <si>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</si>
  <si>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</si>
  <si>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</si>
  <si>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</si>
  <si>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</si>
  <si>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</si>
  <si>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</si>
  <si>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</si>
  <si>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</si>
  <si>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</si>
  <si>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</si>
  <si>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</si>
  <si>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</si>
  <si>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</si>
  <si>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</si>
  <si>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</si>
  <si>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</si>
  <si>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</si>
  <si>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</si>
  <si>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</si>
  <si>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</si>
  <si>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</si>
  <si>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</si>
  <si>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</si>
  <si>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</si>
  <si>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</si>
  <si>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</si>
  <si>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</si>
  <si>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</si>
  <si>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</si>
  <si>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</si>
  <si>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</si>
  <si>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</si>
  <si>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</si>
  <si>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</si>
  <si>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</si>
  <si>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</si>
  <si>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</si>
  <si>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</si>
  <si>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</si>
  <si>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</si>
  <si>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</si>
  <si>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</si>
  <si>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</si>
  <si>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</si>
  <si>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</si>
  <si>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</si>
  <si>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</si>
  <si>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</si>
  <si>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</si>
  <si>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</si>
  <si>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</si>
  <si>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</si>
  <si>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</si>
  <si>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</si>
  <si>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</si>
  <si>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</si>
  <si>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</si>
  <si>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</si>
  <si>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</si>
  <si>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</si>
  <si>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</si>
  <si>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</si>
  <si>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</si>
  <si>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</si>
  <si>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</si>
  <si>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</si>
  <si>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</si>
  <si>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</si>
  <si>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</si>
  <si>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</si>
  <si>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</si>
  <si>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</si>
  <si>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</si>
  <si>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</si>
  <si>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</si>
  <si>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</si>
  <si>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</si>
  <si>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</si>
  <si>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</si>
  <si>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</si>
  <si>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</si>
  <si>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</si>
  <si>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</si>
  <si>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</si>
  <si>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</si>
  <si>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</si>
  <si>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</si>
  <si>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</si>
  <si>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</si>
  <si>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</si>
  <si>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</si>
  <si>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</si>
  <si>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</si>
  <si>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</si>
  <si>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</si>
  <si>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</si>
  <si>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</si>
  <si>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</si>
  <si>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</si>
  <si>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</si>
  <si>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</si>
  <si>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</si>
  <si>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</si>
  <si>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</si>
  <si>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</si>
  <si>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</si>
  <si>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</si>
  <si>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</si>
  <si>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</si>
  <si>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</si>
  <si>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</si>
  <si>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</si>
  <si>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</si>
  <si>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</si>
  <si>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</si>
  <si>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</si>
  <si>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</si>
  <si>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</si>
  <si>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</si>
  <si>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</si>
  <si>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</si>
  <si>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</si>
  <si>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</si>
  <si>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</si>
  <si>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</si>
  <si>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</si>
  <si>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</si>
  <si>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</si>
  <si>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</si>
  <si>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</si>
  <si>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</si>
  <si>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</si>
  <si>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</si>
  <si>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</si>
  <si>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</si>
  <si>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</si>
  <si>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</si>
  <si>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</si>
  <si>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</si>
  <si>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</si>
  <si>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</si>
  <si>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</si>
  <si>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</si>
  <si>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</si>
  <si>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</si>
  <si>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</si>
  <si>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</si>
  <si>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</si>
  <si>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</si>
  <si>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</si>
  <si>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</si>
  <si>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</si>
  <si>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</si>
  <si>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</si>
  <si>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</si>
  <si>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</si>
  <si>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</si>
  <si>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</si>
  <si>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</si>
  <si>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</si>
  <si>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</si>
  <si>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</si>
  <si>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</si>
  <si>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</si>
  <si>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</si>
  <si>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</si>
  <si>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</si>
  <si>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</si>
  <si>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</si>
  <si>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</si>
  <si>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</si>
  <si>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</si>
  <si>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</si>
  <si>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</si>
  <si>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</si>
  <si>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</si>
  <si>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</si>
  <si>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</si>
  <si>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</si>
  <si>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</si>
  <si>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</si>
  <si>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</si>
  <si>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</si>
  <si>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</si>
  <si>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</si>
  <si>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</si>
  <si>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</si>
  <si>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</si>
  <si>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</si>
  <si>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</si>
  <si>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</si>
  <si>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</si>
  <si>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</si>
  <si>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</si>
  <si>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</si>
  <si>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</si>
  <si>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</si>
  <si>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</si>
  <si>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</si>
  <si>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</si>
  <si>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</si>
  <si>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</si>
  <si>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</si>
  <si>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</si>
  <si>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</si>
  <si>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</si>
  <si>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</si>
  <si>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</si>
  <si>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</si>
  <si>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</si>
  <si>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</si>
  <si>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</si>
  <si>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</si>
  <si>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</si>
  <si>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</si>
  <si>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</si>
  <si>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</si>
  <si>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</si>
  <si>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</si>
  <si>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</si>
  <si>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</si>
  <si>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</si>
  <si>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</si>
  <si>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</si>
  <si>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</si>
  <si>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</si>
  <si>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</si>
  <si>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</si>
  <si>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</si>
  <si>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</si>
  <si>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</si>
  <si>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</si>
  <si>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</si>
  <si>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</si>
  <si>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</si>
  <si>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</si>
  <si>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</si>
  <si>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</si>
  <si>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</si>
  <si>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</si>
  <si>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</si>
  <si>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</si>
  <si>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</si>
  <si>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</si>
  <si>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</si>
  <si>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</si>
  <si>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</si>
  <si>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</si>
  <si>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</si>
  <si>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</si>
  <si>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</si>
  <si>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</si>
  <si>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</si>
  <si>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</si>
  <si>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</si>
  <si>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</si>
  <si>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</si>
  <si>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</si>
  <si>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</si>
  <si>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</si>
  <si>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</si>
  <si>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</si>
  <si>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</si>
  <si>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</si>
  <si>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</si>
  <si>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</si>
  <si>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</si>
  <si>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</si>
  <si>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</si>
  <si>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</si>
  <si>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</si>
  <si>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</si>
  <si>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</si>
  <si>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</si>
  <si>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</si>
  <si>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</si>
  <si>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</si>
  <si>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</si>
  <si>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</si>
  <si>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</si>
  <si>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</si>
  <si>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</si>
  <si>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</si>
  <si>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</si>
  <si>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</si>
  <si>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</si>
  <si>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</si>
  <si>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</si>
  <si>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</si>
  <si>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</si>
  <si>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</si>
  <si>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</si>
  <si>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</si>
  <si>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</si>
  <si>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</si>
  <si>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</si>
  <si>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</si>
  <si>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</si>
  <si>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</si>
  <si>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</si>
  <si>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</si>
  <si>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</si>
  <si>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</si>
  <si>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</si>
  <si>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</si>
  <si>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</si>
  <si>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</si>
  <si>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</si>
  <si>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</si>
  <si>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</si>
  <si>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</si>
  <si>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</si>
  <si>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</si>
  <si>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</si>
  <si>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</si>
  <si>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</si>
  <si>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</si>
  <si>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</si>
  <si>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</si>
  <si>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</si>
  <si>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</si>
  <si>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</si>
  <si>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</si>
  <si>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</si>
  <si>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</si>
  <si>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</si>
  <si>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</si>
  <si>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</si>
  <si>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</si>
  <si>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</si>
  <si>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</si>
  <si>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</si>
  <si>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</si>
  <si>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</si>
  <si>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</si>
  <si>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</si>
  <si>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</si>
  <si>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</si>
  <si>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</si>
  <si>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</si>
  <si>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</si>
  <si>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</si>
  <si>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</si>
  <si>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</si>
  <si>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</si>
  <si>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</si>
  <si>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</si>
  <si>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</si>
  <si>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</si>
  <si>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</si>
  <si>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</si>
  <si>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</si>
  <si>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</si>
  <si>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</si>
  <si>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</si>
  <si>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</si>
  <si>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</si>
  <si>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</si>
  <si>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</si>
  <si>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</si>
  <si>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</si>
  <si>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</si>
  <si>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</si>
  <si>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</si>
  <si>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</si>
  <si>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</si>
  <si>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</si>
  <si>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</si>
  <si>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</si>
  <si>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</si>
  <si>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</si>
  <si>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</si>
  <si>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</si>
  <si>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</si>
  <si>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</si>
  <si>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</si>
  <si>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</si>
  <si>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</si>
  <si>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</si>
  <si>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</si>
  <si>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</si>
  <si>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</si>
  <si>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</si>
  <si>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</si>
  <si>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</si>
  <si>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</si>
  <si>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</si>
  <si>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</si>
  <si>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</si>
  <si>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</si>
  <si>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</si>
  <si>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</si>
  <si>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</si>
  <si>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</si>
  <si>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</si>
  <si>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</si>
  <si>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</si>
  <si>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</si>
  <si>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</si>
  <si>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</si>
  <si>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</si>
  <si>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</si>
  <si>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</si>
  <si>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</si>
  <si>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</si>
  <si>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</si>
  <si>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</si>
  <si>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</si>
  <si>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</si>
  <si>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</si>
  <si>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</si>
  <si>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</si>
  <si>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</si>
  <si>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</si>
  <si>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</si>
  <si>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</si>
  <si>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</si>
  <si>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</si>
  <si>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</si>
  <si>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</si>
  <si>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</si>
  <si>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</si>
  <si>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</si>
  <si>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</si>
  <si>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</si>
  <si>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</si>
  <si>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</si>
  <si>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</si>
  <si>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</si>
  <si>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</si>
  <si>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</si>
  <si>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</si>
  <si>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</si>
  <si>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</si>
  <si>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</si>
  <si>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</si>
  <si>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</si>
  <si>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</si>
  <si>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</si>
  <si>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</si>
  <si>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</si>
  <si>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</si>
  <si>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</si>
  <si>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</si>
  <si>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</si>
  <si>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</si>
  <si>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</si>
  <si>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</si>
  <si>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</si>
  <si>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</si>
  <si>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</si>
  <si>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</si>
  <si>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</si>
  <si>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</si>
  <si>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</si>
  <si>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</si>
  <si>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</si>
  <si>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</si>
  <si>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</si>
  <si>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</si>
  <si>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</si>
  <si>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</si>
  <si>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</si>
  <si>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</si>
  <si>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</si>
  <si>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</si>
  <si>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</si>
  <si>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</si>
  <si>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</si>
  <si>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</si>
  <si>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</si>
  <si>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</si>
  <si>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</si>
  <si>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</si>
  <si>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</si>
  <si>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</si>
  <si>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</si>
  <si>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</si>
  <si>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</si>
  <si>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</si>
  <si>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</si>
  <si>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</si>
  <si>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</si>
  <si>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</si>
  <si>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</si>
  <si>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</si>
  <si>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</si>
  <si>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</si>
  <si>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</si>
  <si>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</si>
  <si>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</si>
  <si>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</si>
  <si>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</si>
  <si>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</si>
  <si>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</si>
  <si>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</si>
  <si>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</si>
  <si>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</si>
  <si>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</si>
  <si>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</si>
  <si>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</si>
  <si>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</si>
  <si>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</si>
  <si>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</si>
  <si>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</si>
  <si>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</si>
  <si>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</si>
  <si>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</si>
  <si>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</si>
  <si>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</si>
  <si>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</si>
  <si>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</si>
  <si>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</si>
  <si>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</si>
  <si>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</si>
  <si>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</si>
  <si>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</si>
  <si>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</si>
  <si>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</si>
  <si>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</si>
  <si>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</si>
  <si>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</si>
  <si>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</si>
  <si>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</si>
  <si>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</si>
  <si>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</si>
  <si>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</si>
  <si>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</si>
  <si>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</si>
  <si>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</si>
  <si>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</si>
  <si>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</si>
  <si>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</si>
  <si>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</si>
  <si>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</si>
  <si>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</si>
  <si>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</si>
  <si>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</si>
  <si>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</si>
  <si>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</si>
  <si>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</si>
  <si>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</si>
  <si>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</si>
  <si>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</si>
  <si>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</si>
  <si>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</si>
  <si>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</si>
  <si>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</si>
  <si>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</si>
  <si>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</si>
  <si>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</si>
  <si>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</si>
  <si>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</si>
  <si>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</si>
  <si>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</si>
  <si>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</si>
  <si>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</si>
  <si>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</si>
  <si>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</si>
  <si>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</si>
  <si>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</si>
  <si>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</si>
  <si>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</si>
  <si>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</si>
  <si>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</si>
  <si>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</si>
  <si>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</si>
  <si>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</si>
  <si>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</si>
  <si>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</si>
  <si>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</si>
  <si>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</si>
  <si>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</si>
  <si>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</si>
  <si>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</si>
  <si>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</si>
  <si>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</si>
  <si>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</si>
  <si>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</si>
  <si>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</si>
  <si>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</si>
  <si>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</si>
  <si>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</si>
  <si>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</si>
  <si>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</si>
  <si>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</si>
  <si>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</si>
  <si>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</si>
  <si>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</si>
  <si>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</si>
  <si>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</si>
  <si>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</si>
  <si>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</si>
  <si>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</si>
  <si>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</si>
  <si>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</si>
  <si>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</si>
  <si>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</si>
  <si>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</si>
  <si>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</si>
  <si>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</si>
  <si>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</si>
  <si>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</si>
  <si>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</si>
  <si>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</si>
  <si>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</si>
  <si>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</si>
  <si>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</si>
  <si>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</si>
  <si>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</si>
  <si>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</si>
  <si>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</si>
  <si>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</si>
  <si>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</si>
  <si>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</si>
  <si>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</si>
  <si>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</si>
  <si>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</si>
  <si>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</si>
  <si>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</si>
  <si>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</si>
  <si>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</si>
  <si>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</si>
  <si>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</si>
  <si>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</si>
  <si>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</si>
  <si>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</si>
  <si>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</si>
  <si>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</si>
  <si>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</si>
  <si>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</si>
  <si>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</si>
  <si>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</si>
  <si>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</si>
  <si>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</si>
  <si>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</si>
  <si>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</si>
  <si>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</si>
  <si>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</si>
  <si>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</si>
  <si>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</si>
  <si>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</si>
  <si>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</si>
  <si>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</si>
  <si>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</si>
  <si>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</si>
  <si>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</si>
  <si>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</si>
  <si>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</si>
  <si>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</si>
  <si>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</si>
  <si>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</si>
  <si>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</si>
  <si>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</si>
  <si>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</si>
  <si>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</si>
  <si>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</si>
  <si>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</si>
  <si>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</si>
  <si>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</si>
  <si>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</si>
  <si>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</si>
  <si>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</si>
  <si>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</si>
  <si>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</si>
  <si>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</si>
  <si>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</si>
  <si>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</si>
  <si>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</si>
  <si>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</si>
  <si>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</si>
  <si>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</si>
  <si>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</si>
  <si>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</si>
  <si>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</si>
  <si>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</si>
  <si>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</si>
  <si>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</si>
  <si>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</si>
  <si>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</si>
  <si>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</si>
  <si>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</si>
  <si>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</si>
  <si>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</si>
  <si>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</si>
  <si>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</si>
  <si>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</si>
  <si>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</si>
  <si>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</si>
  <si>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</si>
  <si>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</si>
  <si>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</si>
  <si>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</si>
  <si>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</si>
  <si>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</si>
  <si>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</si>
  <si>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</si>
  <si>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</si>
  <si>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</si>
  <si>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</si>
  <si>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</si>
  <si>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</si>
  <si>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</si>
  <si>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</si>
  <si>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</si>
  <si>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</si>
  <si>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</si>
  <si>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</si>
  <si>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</si>
  <si>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</si>
  <si>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</si>
  <si>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</si>
  <si>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</si>
  <si>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</si>
  <si>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</si>
  <si>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</si>
  <si>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</si>
  <si>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</si>
  <si>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</si>
  <si>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</si>
  <si>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</si>
  <si>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</si>
  <si>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</si>
  <si>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</si>
  <si>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</si>
  <si>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</si>
  <si>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</si>
  <si>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</si>
  <si>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</si>
  <si>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</si>
  <si>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</si>
  <si>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</si>
  <si>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</si>
  <si>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</si>
  <si>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</si>
  <si>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</si>
  <si>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</si>
  <si>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</si>
  <si>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</si>
  <si>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</si>
  <si>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</si>
  <si>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</si>
  <si>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</si>
  <si>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</si>
  <si>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</si>
  <si>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</si>
  <si>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</si>
  <si>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</si>
  <si>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</si>
  <si>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</si>
  <si>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</si>
  <si>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</si>
  <si>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</si>
  <si>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</si>
  <si>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</si>
  <si>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</si>
  <si>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</si>
  <si>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</si>
  <si>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</si>
  <si>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</si>
  <si>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</si>
  <si>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</si>
  <si>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</si>
  <si>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</si>
  <si>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</si>
  <si>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</si>
  <si>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</si>
  <si>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</si>
  <si>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</si>
  <si>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</si>
  <si>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</si>
  <si>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</si>
  <si>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</si>
  <si>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</si>
  <si>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</si>
  <si>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</si>
  <si>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</si>
  <si>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</si>
  <si>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</si>
  <si>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</si>
  <si>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</si>
  <si>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</si>
  <si>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</si>
  <si>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</si>
  <si>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</si>
  <si>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</si>
  <si>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</si>
  <si>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</si>
  <si>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</si>
  <si>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</si>
  <si>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</si>
  <si>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</si>
  <si>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</si>
  <si>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</si>
  <si>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</si>
  <si>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</si>
  <si>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</si>
  <si>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</si>
  <si>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</si>
  <si>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</si>
  <si>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</si>
  <si>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</si>
  <si>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</si>
  <si>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</si>
  <si>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</si>
  <si>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</si>
  <si>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</si>
  <si>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</si>
  <si>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</si>
  <si>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</si>
  <si>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</si>
  <si>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</si>
  <si>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</si>
  <si>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</si>
  <si>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</si>
  <si>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</si>
  <si>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</si>
  <si>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</si>
  <si>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</si>
  <si>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</si>
  <si>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</si>
  <si>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</si>
  <si>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</si>
  <si>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</si>
  <si>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</si>
  <si>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</si>
  <si>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</si>
  <si>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</si>
  <si>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</si>
  <si>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</si>
  <si>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</si>
  <si>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</si>
  <si>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</si>
  <si>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</si>
  <si>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</si>
  <si>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</si>
  <si>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</si>
  <si>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</si>
  <si>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</si>
  <si>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</si>
  <si>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</si>
  <si>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</si>
  <si>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</si>
  <si>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</si>
  <si>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</si>
  <si>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</si>
  <si>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</si>
  <si>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</si>
  <si>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</si>
  <si>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</si>
  <si>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</si>
  <si>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</si>
  <si>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</si>
  <si>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</si>
  <si>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</si>
  <si>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</si>
  <si>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</si>
  <si>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</si>
  <si>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</si>
  <si>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</si>
  <si>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</si>
  <si>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</si>
  <si>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</si>
  <si>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</si>
  <si>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</si>
  <si>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</si>
  <si>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</si>
  <si>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</si>
  <si>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</si>
  <si>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</si>
  <si>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</si>
  <si>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</si>
  <si>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</si>
  <si>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</si>
  <si>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</si>
  <si>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</si>
  <si>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</si>
  <si>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</si>
  <si>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</si>
  <si>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</si>
  <si>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</si>
  <si>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</si>
  <si>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</si>
  <si>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</si>
  <si>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</si>
  <si>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</si>
  <si>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</si>
  <si>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</si>
  <si>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</si>
  <si>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</si>
  <si>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</si>
  <si>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</si>
  <si>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</si>
  <si>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</si>
  <si>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</si>
  <si>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</si>
  <si>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</si>
  <si>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</si>
  <si>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</si>
  <si>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</si>
  <si>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</si>
  <si>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</si>
  <si>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</si>
  <si>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</si>
  <si>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</si>
  <si>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</si>
  <si>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</si>
  <si>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</si>
  <si>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</si>
  <si>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</si>
  <si>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</si>
  <si>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</si>
  <si>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</si>
  <si>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</si>
  <si>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</si>
  <si>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</si>
  <si>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</si>
  <si>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</si>
  <si>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</si>
  <si>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</si>
  <si>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</si>
  <si>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</si>
  <si>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</si>
  <si>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</si>
  <si>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</si>
  <si>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</si>
  <si>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</si>
  <si>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</si>
  <si>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</si>
  <si>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</si>
  <si>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</si>
  <si>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</si>
  <si>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</si>
  <si>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</si>
  <si>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</si>
  <si>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</si>
  <si>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</si>
  <si>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</si>
  <si>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</si>
  <si>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</si>
  <si>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</si>
  <si>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</si>
  <si>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</si>
  <si>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</si>
  <si>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</si>
  <si>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</si>
  <si>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</si>
  <si>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</si>
  <si>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</si>
  <si>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</si>
  <si>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</si>
  <si>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</si>
  <si>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</si>
  <si>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</si>
  <si>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</si>
  <si>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</si>
  <si>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</si>
  <si>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</si>
  <si>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</si>
  <si>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</si>
  <si>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</si>
  <si>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</si>
  <si>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</si>
  <si>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</si>
  <si>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</si>
  <si>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</si>
  <si>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</si>
  <si>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</si>
  <si>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</si>
  <si>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</si>
  <si>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</si>
  <si>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</si>
  <si>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</si>
  <si>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</si>
  <si>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</si>
  <si>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</si>
  <si>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</si>
  <si>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</si>
  <si>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</si>
  <si>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</si>
  <si>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</si>
  <si>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</si>
  <si>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</si>
  <si>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</si>
  <si>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</si>
  <si>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</si>
  <si>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</si>
  <si>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</si>
  <si>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</si>
  <si>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</si>
  <si>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</si>
  <si>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</si>
  <si>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</si>
  <si>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</si>
  <si>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</si>
  <si>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</si>
  <si>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</si>
  <si>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</si>
  <si>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</si>
  <si>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</si>
  <si>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</si>
  <si>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</si>
  <si>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</si>
  <si>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</si>
  <si>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</si>
  <si>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</si>
  <si>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</si>
  <si>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</si>
  <si>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</si>
  <si>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</si>
  <si>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</si>
  <si>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</si>
  <si>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</si>
  <si>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</si>
  <si>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</si>
  <si>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</si>
  <si>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</si>
  <si>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</si>
  <si>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</si>
  <si>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</si>
  <si>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</si>
  <si>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</si>
  <si>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</si>
  <si>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</si>
  <si>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</si>
  <si>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</si>
  <si>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</si>
  <si>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</si>
  <si>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</si>
  <si>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</si>
  <si>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</si>
  <si>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</si>
  <si>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</si>
  <si>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</si>
  <si>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</si>
  <si>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</si>
  <si>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</si>
  <si>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</si>
  <si>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</si>
  <si>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</si>
  <si>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</si>
  <si>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</si>
  <si>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</si>
  <si>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</si>
  <si>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</si>
  <si>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</si>
  <si>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</si>
  <si>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</si>
  <si>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</si>
  <si>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</si>
  <si>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</si>
  <si>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</si>
  <si>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</si>
  <si>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</si>
  <si>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</si>
  <si>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</si>
  <si>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</si>
  <si>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</si>
  <si>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</si>
  <si>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</si>
  <si>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</si>
  <si>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</si>
  <si>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</si>
  <si>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</si>
  <si>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</si>
  <si>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</si>
  <si>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</si>
  <si>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</si>
  <si>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</si>
  <si>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</si>
  <si>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</si>
  <si>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</si>
  <si>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</si>
  <si>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</si>
  <si>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</si>
  <si>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</si>
  <si>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</si>
  <si>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</si>
  <si>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</si>
  <si>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</si>
  <si>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</si>
  <si>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</si>
  <si>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</si>
  <si>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</si>
  <si>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</si>
  <si>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</si>
  <si>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</si>
  <si>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</si>
  <si>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</si>
  <si>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</si>
  <si>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</si>
  <si>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</si>
  <si>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</si>
  <si>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</si>
  <si>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</si>
  <si>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</si>
  <si>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</si>
  <si>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</si>
  <si>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</si>
  <si>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</si>
  <si>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</si>
  <si>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</si>
  <si>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</si>
  <si>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</si>
  <si>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</si>
  <si>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</si>
  <si>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</si>
  <si>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</si>
  <si>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</si>
  <si>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</si>
  <si>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</si>
  <si>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</si>
  <si>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</si>
  <si>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</si>
  <si>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</si>
  <si>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</si>
  <si>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</si>
  <si>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</si>
  <si>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</si>
  <si>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</si>
  <si>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</si>
  <si>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</si>
  <si>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</si>
  <si>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</si>
  <si>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</si>
  <si>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</si>
  <si>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</si>
  <si>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</si>
  <si>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</si>
  <si>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</si>
  <si>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</si>
  <si>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</si>
  <si>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</si>
  <si>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</si>
  <si>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</si>
  <si>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</si>
  <si>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</si>
  <si>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</si>
  <si>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</si>
  <si>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</si>
  <si>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</si>
  <si>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</si>
  <si>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</si>
  <si>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</si>
  <si>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</si>
  <si>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</si>
  <si>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</si>
  <si>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</si>
  <si>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</si>
  <si>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</si>
  <si>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</si>
  <si>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</si>
  <si>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</si>
  <si>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</si>
  <si>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</si>
  <si>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</si>
  <si>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</si>
  <si>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</si>
  <si>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</si>
  <si>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</si>
  <si>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</si>
  <si>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</si>
  <si>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</si>
  <si>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</si>
  <si>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</si>
  <si>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</si>
  <si>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</si>
  <si>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</si>
  <si>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</si>
  <si>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</si>
  <si>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</si>
  <si>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</si>
  <si>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</si>
  <si>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</si>
  <si>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</si>
  <si>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</si>
  <si>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</si>
  <si>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</si>
  <si>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</si>
  <si>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</si>
  <si>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</si>
  <si>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</si>
  <si>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</si>
  <si>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</si>
  <si>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</si>
  <si>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</si>
  <si>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</si>
  <si>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</si>
  <si>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</si>
  <si>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</si>
  <si>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</si>
  <si>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</si>
  <si>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</si>
  <si>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</si>
  <si>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</si>
  <si>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</si>
  <si>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</si>
  <si>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</si>
  <si>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</si>
  <si>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</si>
  <si>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</si>
  <si>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</si>
  <si>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</si>
  <si>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</si>
  <si>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</si>
  <si>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</si>
  <si>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</si>
  <si>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</si>
  <si>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</si>
  <si>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</si>
  <si>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</si>
  <si>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</si>
  <si>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</si>
  <si>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</si>
  <si>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</si>
  <si>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</si>
  <si>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</si>
  <si>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</si>
  <si>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</si>
  <si>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</si>
  <si>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</si>
  <si>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</si>
  <si>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</si>
  <si>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</si>
  <si>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</si>
  <si>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</si>
  <si>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</si>
  <si>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</si>
  <si>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</si>
  <si>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</si>
  <si>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</si>
  <si>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</si>
  <si>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</si>
  <si>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</si>
  <si>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</si>
  <si>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</si>
  <si>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</si>
  <si>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</si>
  <si>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</si>
  <si>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</si>
  <si>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</si>
  <si>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</si>
  <si>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</si>
  <si>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</si>
  <si>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</si>
  <si>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</si>
  <si>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</si>
  <si>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</si>
  <si>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</si>
  <si>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</si>
  <si>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</si>
  <si>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</si>
  <si>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</si>
  <si>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</si>
  <si>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</si>
  <si>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</si>
  <si>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</si>
  <si>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</si>
  <si>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</si>
  <si>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</si>
  <si>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</si>
  <si>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</si>
  <si>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</si>
  <si>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</si>
  <si>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</si>
  <si>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</si>
  <si>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</si>
  <si>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</si>
  <si>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</si>
  <si>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</si>
  <si>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</si>
  <si>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</si>
  <si>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</si>
  <si>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</si>
  <si>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</si>
  <si>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</si>
  <si>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</si>
  <si>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</si>
  <si>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</si>
  <si>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</si>
  <si>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</si>
  <si>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</si>
  <si>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</si>
  <si>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</si>
  <si>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</si>
  <si>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</si>
  <si>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</si>
  <si>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</si>
  <si>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</si>
  <si>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</si>
  <si>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</si>
  <si>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</si>
  <si>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</si>
  <si>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</si>
  <si>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</si>
  <si>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</si>
  <si>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</si>
  <si>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</si>
  <si>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</si>
  <si>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</si>
  <si>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</si>
  <si>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</si>
  <si>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</si>
  <si>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</si>
  <si>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</si>
  <si>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</si>
  <si>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</si>
  <si>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</si>
  <si>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</si>
  <si>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</si>
  <si>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</si>
  <si>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</si>
  <si>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</si>
  <si>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</si>
  <si>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</si>
  <si>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</si>
  <si>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</si>
  <si>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</si>
  <si>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</si>
  <si>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</si>
  <si>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</si>
  <si>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</si>
  <si>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</si>
  <si>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</si>
  <si>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</si>
  <si>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</si>
  <si>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</si>
  <si>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</si>
  <si>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</si>
  <si>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</si>
  <si>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</si>
  <si>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</si>
  <si>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</si>
  <si>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</si>
  <si>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</si>
  <si>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</si>
  <si>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</si>
  <si>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</si>
  <si>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</si>
  <si>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</si>
  <si>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</si>
  <si>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</si>
  <si>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</si>
  <si>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</si>
  <si>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</si>
  <si>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</si>
  <si>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</si>
  <si>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</si>
  <si>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</si>
  <si>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</si>
  <si>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</si>
  <si>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</si>
  <si>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</si>
  <si>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</si>
  <si>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</si>
  <si>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</si>
  <si>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</si>
  <si>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</si>
  <si>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</si>
  <si>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</si>
  <si>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</si>
  <si>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</si>
  <si>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</si>
  <si>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</si>
  <si>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</si>
  <si>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</si>
  <si>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</si>
  <si>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</si>
  <si>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</si>
  <si>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</si>
  <si>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</si>
  <si>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</si>
  <si>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</si>
  <si>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</si>
  <si>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</si>
  <si>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</si>
  <si>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</si>
  <si>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</si>
  <si>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</si>
  <si>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</si>
  <si>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</si>
  <si>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</si>
  <si>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</si>
  <si>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</si>
  <si>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</si>
  <si>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</si>
  <si>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</si>
  <si>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</si>
  <si>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</si>
  <si>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</si>
  <si>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</si>
  <si>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</si>
  <si>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</si>
  <si>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</si>
  <si>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</si>
  <si>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</si>
  <si>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</si>
  <si>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</si>
  <si>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</si>
  <si>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</si>
  <si>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</si>
  <si>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</si>
  <si>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</si>
  <si>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</si>
  <si>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</si>
  <si>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</si>
  <si>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</si>
  <si>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</si>
  <si>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</si>
  <si>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</si>
  <si>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</si>
  <si>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</si>
  <si>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</si>
  <si>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</si>
  <si>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</si>
  <si>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</si>
  <si>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</si>
  <si>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</si>
  <si>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</si>
  <si>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</si>
  <si>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</si>
  <si>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</si>
  <si>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</si>
  <si>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</si>
  <si>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</si>
  <si>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</si>
  <si>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</si>
  <si>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</si>
  <si>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</si>
  <si>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</si>
  <si>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</si>
  <si>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</si>
  <si>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</si>
  <si>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</si>
  <si>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</si>
  <si>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</si>
  <si>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</si>
  <si>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</si>
  <si>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</si>
  <si>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</si>
  <si>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</si>
  <si>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</si>
  <si>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</si>
  <si>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</si>
  <si>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</si>
  <si>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</si>
  <si>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</si>
  <si>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</si>
  <si>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</si>
  <si>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</si>
  <si>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</si>
  <si>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</si>
  <si>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</si>
  <si>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</si>
  <si>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</si>
  <si>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</si>
  <si>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</si>
  <si>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</si>
  <si>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</si>
  <si>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</si>
  <si>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</si>
  <si>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</si>
  <si>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</si>
  <si>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</si>
  <si>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</si>
  <si>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</si>
  <si>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</si>
  <si>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</si>
  <si>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</si>
  <si>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</si>
  <si>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</si>
  <si>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</si>
  <si>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</si>
  <si>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</si>
  <si>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</si>
  <si>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</si>
  <si>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</si>
  <si>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</si>
  <si>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</si>
  <si>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</si>
  <si>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</si>
  <si>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</si>
  <si>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</si>
  <si>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</si>
  <si>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</si>
  <si>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</si>
  <si>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</si>
  <si>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</si>
  <si>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</si>
  <si>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</si>
  <si>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</si>
  <si>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</si>
  <si>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</si>
  <si>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</si>
  <si>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</si>
  <si>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</si>
  <si>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</si>
  <si>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</si>
  <si>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</si>
  <si>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</si>
  <si>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</si>
  <si>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</si>
  <si>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</si>
  <si>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</si>
  <si>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</si>
  <si>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</si>
  <si>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</si>
  <si>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</si>
  <si>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</si>
  <si>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</si>
  <si>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</si>
  <si>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</si>
  <si>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</si>
  <si>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</si>
  <si>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</si>
  <si>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</si>
  <si>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</si>
  <si>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</si>
  <si>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</si>
  <si>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</si>
  <si>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</si>
  <si>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</si>
  <si>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</si>
  <si>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</si>
  <si>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</si>
  <si>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</si>
  <si>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</si>
  <si>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</si>
  <si>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</si>
  <si>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</si>
  <si>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</si>
  <si>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</si>
  <si>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</si>
  <si>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</si>
  <si>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</si>
  <si>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</si>
  <si>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</si>
  <si>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</si>
  <si>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</si>
  <si>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</si>
  <si>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</si>
  <si>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</si>
  <si>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</si>
  <si>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</si>
  <si>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</si>
  <si>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</si>
  <si>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</si>
  <si>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</si>
  <si>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</si>
  <si>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</si>
  <si>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</si>
  <si>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</si>
  <si>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</si>
  <si>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</si>
  <si>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</si>
  <si>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</si>
  <si>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</si>
  <si>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</si>
  <si>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</si>
  <si>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</si>
  <si>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</si>
  <si>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</si>
  <si>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</si>
  <si>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</si>
  <si>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</si>
  <si>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</si>
  <si>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</si>
  <si>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</si>
  <si>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</si>
  <si>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</si>
  <si>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</si>
  <si>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</si>
  <si>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</si>
  <si>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</si>
  <si>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</si>
  <si>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</si>
  <si>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</si>
  <si>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</si>
  <si>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</si>
  <si>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</si>
  <si>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</si>
  <si>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</si>
  <si>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</si>
  <si>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</si>
  <si>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</si>
  <si>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</si>
  <si>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</si>
  <si>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</si>
  <si>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</si>
  <si>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</si>
  <si>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</si>
  <si>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</si>
  <si>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</si>
  <si>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</si>
  <si>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</si>
  <si>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</si>
  <si>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</si>
  <si>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</si>
  <si>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</si>
  <si>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</si>
  <si>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</si>
  <si>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</si>
  <si>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</si>
  <si>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</si>
  <si>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</si>
  <si>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</si>
  <si>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</si>
  <si>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</si>
  <si>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</si>
  <si>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</si>
  <si>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</si>
  <si>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</si>
  <si>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</si>
  <si>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</si>
  <si>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</si>
  <si>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</si>
  <si>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</si>
  <si>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</si>
  <si>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</si>
  <si>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</si>
  <si>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</si>
  <si>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</si>
  <si>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</si>
  <si>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</si>
  <si>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</si>
  <si>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</si>
  <si>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</si>
  <si>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</si>
  <si>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</si>
  <si>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</si>
  <si>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</si>
  <si>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</si>
  <si>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</si>
  <si>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</si>
  <si>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</si>
  <si>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</si>
  <si>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</si>
  <si>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</si>
  <si>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</si>
  <si>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</si>
  <si>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</si>
  <si>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</si>
  <si>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</si>
  <si>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</si>
  <si>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</si>
  <si>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</si>
  <si>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</si>
  <si>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</si>
  <si>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</si>
  <si>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</si>
  <si>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</si>
  <si>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</si>
  <si>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</si>
  <si>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</si>
  <si>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</si>
  <si>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</si>
  <si>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</si>
  <si>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</si>
  <si>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</si>
  <si>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</si>
  <si>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</si>
  <si>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</si>
  <si>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</si>
  <si>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</si>
  <si>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</si>
  <si>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</si>
  <si>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</si>
  <si>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</si>
  <si>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</si>
  <si>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</si>
  <si>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</si>
  <si>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</si>
  <si>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</si>
  <si>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</si>
  <si>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</si>
  <si>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</si>
  <si>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</si>
  <si>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</si>
  <si>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</si>
  <si>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</si>
  <si>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</si>
  <si>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</si>
  <si>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</si>
  <si>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</si>
  <si>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</si>
  <si>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</si>
  <si>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</si>
  <si>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</si>
  <si>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</si>
  <si>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</si>
  <si>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</si>
  <si>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</si>
  <si>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</si>
  <si>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</si>
  <si>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</si>
  <si>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</si>
  <si>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</si>
  <si>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</si>
  <si>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</si>
  <si>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</si>
  <si>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</si>
  <si>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</si>
  <si>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</si>
  <si>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</si>
  <si>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</si>
  <si>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</si>
  <si>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</si>
  <si>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</si>
  <si>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</si>
  <si>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</si>
  <si>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</si>
  <si>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</si>
  <si>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</si>
  <si>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</si>
  <si>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</si>
  <si>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</si>
  <si>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</si>
  <si>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</si>
  <si>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</si>
  <si>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</si>
  <si>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</si>
  <si>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</si>
  <si>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</si>
  <si>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</si>
  <si>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</si>
  <si>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</si>
  <si>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</si>
  <si>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</si>
  <si>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</si>
  <si>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</si>
  <si>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</si>
  <si>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</si>
  <si>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</si>
  <si>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</si>
  <si>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</si>
  <si>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</si>
  <si>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</si>
  <si>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</si>
  <si>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</si>
  <si>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</si>
  <si>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</si>
  <si>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</si>
  <si>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</si>
  <si>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</si>
  <si>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</si>
  <si>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</si>
  <si>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</si>
  <si>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</si>
  <si>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</si>
  <si>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</si>
  <si>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</si>
  <si>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</si>
  <si>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</si>
  <si>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</si>
  <si>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</si>
  <si>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</si>
  <si>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</si>
  <si>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</si>
  <si>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</si>
  <si>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</si>
  <si>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</si>
  <si>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</si>
  <si>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</si>
  <si>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</si>
  <si>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</si>
  <si>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</si>
  <si>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</si>
  <si>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</si>
  <si>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</si>
  <si>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</si>
  <si>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</si>
  <si>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</si>
  <si>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</si>
  <si>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</si>
  <si>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</si>
  <si>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</si>
  <si>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</si>
  <si>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</si>
  <si>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</si>
  <si>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</si>
  <si>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</si>
  <si>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</si>
  <si>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</si>
  <si>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</si>
  <si>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</si>
  <si>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</si>
  <si>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</si>
  <si>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</si>
  <si>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</si>
  <si>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</si>
  <si>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</si>
  <si>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</si>
  <si>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</si>
  <si>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</si>
  <si>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</si>
  <si>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</si>
  <si>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</si>
  <si>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</si>
  <si>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</si>
  <si>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</si>
  <si>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</si>
  <si>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</si>
  <si>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</si>
  <si>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</si>
  <si>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</si>
  <si>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</si>
  <si>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</si>
  <si>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</si>
  <si>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</si>
  <si>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</si>
  <si>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</si>
  <si>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</si>
  <si>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</si>
  <si>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</si>
  <si>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</si>
  <si>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</si>
  <si>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</si>
  <si>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</si>
  <si>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</si>
  <si>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</si>
  <si>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</si>
  <si>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</si>
  <si>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</si>
  <si>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</si>
  <si>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</si>
  <si>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</si>
  <si>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</si>
  <si>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</si>
  <si>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</si>
  <si>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</si>
  <si>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</si>
  <si>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</si>
  <si>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</si>
  <si>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</si>
  <si>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</si>
  <si>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</si>
  <si>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</si>
  <si>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</si>
  <si>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</si>
  <si>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</si>
  <si>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</si>
  <si>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</si>
  <si>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</si>
  <si>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</si>
  <si>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</si>
  <si>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</si>
  <si>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</si>
  <si>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</si>
  <si>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</si>
  <si>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</si>
  <si>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</si>
  <si>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</si>
  <si>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</si>
  <si>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</si>
  <si>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</si>
  <si>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</si>
  <si>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</si>
  <si>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</si>
  <si>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</si>
  <si>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</si>
  <si>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</si>
  <si>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</si>
  <si>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</si>
  <si>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</si>
  <si>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</si>
  <si>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</si>
  <si>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</si>
  <si>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</si>
  <si>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</si>
  <si>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</si>
  <si>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</si>
  <si>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</si>
  <si>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</si>
  <si>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</si>
  <si>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</si>
  <si>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</si>
  <si>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</si>
  <si>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</si>
  <si>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</si>
  <si>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</si>
  <si>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</si>
  <si>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</si>
  <si>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</si>
  <si>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</si>
  <si>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</si>
  <si>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</si>
  <si>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</si>
  <si>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</si>
  <si>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</si>
  <si>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</si>
  <si>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</si>
  <si>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</si>
  <si>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</si>
  <si>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</si>
  <si>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</si>
  <si>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</si>
  <si>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</si>
  <si>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</si>
  <si>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</si>
  <si>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</si>
  <si>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</si>
  <si>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</si>
  <si>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</si>
  <si>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</si>
  <si>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</si>
  <si>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</si>
  <si>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</si>
  <si>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</si>
  <si>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</si>
  <si>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</si>
  <si>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</si>
  <si>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</si>
  <si>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</si>
  <si>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</si>
  <si>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</si>
  <si>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</si>
  <si>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</si>
  <si>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</si>
  <si>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</si>
  <si>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</si>
  <si>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</si>
  <si>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</si>
  <si>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</si>
  <si>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</si>
  <si>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</si>
  <si>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</si>
  <si>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</si>
  <si>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</si>
  <si>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</si>
  <si>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</si>
  <si>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</si>
  <si>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</si>
  <si>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</si>
  <si>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</si>
  <si>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</si>
  <si>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</si>
  <si>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</si>
  <si>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</si>
  <si>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</si>
  <si>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</si>
  <si>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</si>
  <si>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</si>
  <si>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</si>
  <si>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</si>
  <si>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</si>
  <si>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</si>
  <si>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</si>
  <si>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</si>
  <si>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</si>
  <si>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</si>
  <si>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</si>
  <si>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</si>
  <si>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</si>
  <si>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</si>
  <si>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</si>
  <si>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</si>
  <si>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</si>
  <si>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</si>
  <si>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</si>
  <si>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</si>
  <si>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</si>
  <si>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</si>
  <si>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</si>
  <si>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</si>
  <si>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</si>
  <si>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</si>
  <si>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</si>
  <si>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</si>
  <si>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</si>
  <si>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</si>
  <si>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</si>
  <si>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</si>
  <si>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</si>
  <si>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</si>
  <si>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</si>
  <si>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</si>
  <si>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</si>
  <si>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</si>
  <si>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</si>
  <si>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</si>
  <si>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</si>
  <si>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</si>
  <si>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</si>
  <si>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</si>
  <si>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</si>
  <si>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</si>
  <si>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</si>
  <si>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</si>
  <si>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</si>
  <si>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</si>
  <si>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</si>
  <si>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</si>
  <si>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</si>
  <si>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</si>
  <si>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</si>
  <si>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</si>
  <si>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</si>
  <si>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</si>
  <si>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</si>
  <si>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</si>
  <si>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</si>
  <si>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</si>
  <si>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</si>
  <si>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</si>
  <si>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</si>
  <si>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</si>
  <si>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</si>
  <si>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</si>
  <si>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</si>
  <si>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</si>
  <si>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</si>
  <si>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</si>
  <si>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</si>
  <si>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</si>
  <si>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</si>
  <si>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</si>
  <si>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</si>
  <si>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</si>
  <si>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</si>
  <si>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</si>
  <si>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</si>
  <si>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</si>
  <si>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</si>
  <si>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</si>
  <si>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</si>
  <si>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</si>
  <si>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</si>
  <si>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</si>
  <si>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</si>
  <si>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</si>
  <si>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</si>
  <si>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</si>
  <si>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</si>
  <si>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</si>
  <si>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</si>
  <si>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</si>
  <si>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</si>
  <si>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</si>
  <si>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</si>
  <si>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</si>
  <si>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</si>
  <si>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</si>
  <si>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</si>
  <si>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</si>
  <si>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</si>
  <si>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</si>
  <si>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</si>
  <si>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</si>
  <si>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</si>
  <si>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</si>
  <si>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</si>
  <si>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</si>
  <si>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</si>
  <si>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</si>
  <si>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</si>
  <si>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</si>
  <si>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</si>
  <si>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</si>
  <si>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</si>
  <si>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</si>
  <si>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</si>
  <si>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</si>
  <si>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</si>
  <si>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</si>
  <si>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</si>
  <si>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</si>
  <si>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</si>
  <si>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</si>
  <si>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</si>
  <si>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</si>
  <si>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</si>
  <si>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</si>
  <si>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</si>
  <si>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</si>
  <si>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</si>
  <si>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</si>
  <si>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</si>
  <si>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</si>
  <si>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</si>
  <si>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</si>
  <si>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</si>
  <si>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</si>
  <si>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</si>
  <si>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</si>
  <si>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</si>
  <si>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</si>
  <si>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</si>
  <si>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</si>
  <si>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</si>
  <si>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</si>
  <si>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</si>
  <si>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</si>
  <si>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</si>
  <si>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</si>
  <si>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</si>
  <si>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</si>
  <si>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</si>
  <si>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</si>
  <si>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</si>
  <si>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</si>
  <si>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</si>
  <si>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</si>
  <si>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</si>
  <si>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</si>
  <si>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</si>
  <si>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</si>
  <si>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</si>
  <si>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</si>
  <si>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</si>
  <si>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</si>
  <si>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</si>
  <si>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</si>
  <si>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</si>
  <si>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</si>
  <si>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</si>
  <si>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</si>
  <si>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</si>
  <si>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</si>
  <si>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</si>
  <si>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</si>
  <si>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</si>
  <si>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</si>
  <si>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</si>
  <si>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</si>
  <si>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</si>
  <si>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</si>
  <si>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</si>
  <si>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</si>
  <si>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</si>
  <si>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</si>
  <si>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</si>
  <si>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</si>
  <si>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</si>
  <si>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</si>
  <si>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</si>
  <si>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</si>
  <si>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</si>
  <si>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</si>
  <si>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</si>
  <si>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</si>
  <si>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</si>
  <si>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</si>
  <si>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</si>
  <si>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</si>
  <si>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</si>
  <si>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</si>
  <si>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</si>
  <si>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</si>
  <si>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</si>
  <si>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</si>
  <si>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</si>
  <si>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</si>
  <si>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</si>
  <si>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</si>
  <si>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</si>
  <si>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</si>
  <si>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</si>
  <si>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</si>
  <si>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</si>
  <si>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</si>
  <si>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</si>
  <si>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</si>
  <si>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</si>
  <si>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</si>
  <si>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</si>
  <si>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</si>
  <si>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</si>
  <si>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</si>
  <si>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</si>
  <si>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</si>
  <si>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</si>
  <si>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</si>
  <si>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</si>
  <si>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</si>
  <si>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</si>
  <si>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</si>
  <si>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</si>
  <si>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</si>
  <si>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</si>
  <si>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</si>
  <si>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</si>
  <si>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</si>
  <si>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</si>
  <si>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</si>
  <si>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</si>
  <si>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</si>
  <si>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</si>
  <si>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</si>
  <si>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</si>
  <si>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</si>
  <si>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</si>
  <si>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</si>
  <si>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</si>
  <si>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</si>
  <si>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</si>
  <si>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</si>
  <si>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</si>
  <si>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</si>
  <si>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</si>
  <si>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</si>
  <si>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</si>
  <si>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</si>
  <si>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</si>
  <si>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</si>
  <si>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</si>
  <si>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</si>
  <si>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</si>
  <si>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</si>
  <si>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</si>
  <si>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</si>
  <si>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</si>
  <si>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</si>
  <si>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</si>
  <si>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</si>
  <si>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</si>
  <si>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</si>
  <si>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</si>
  <si>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</si>
  <si>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</si>
  <si>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</si>
  <si>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</si>
  <si>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</si>
  <si>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</si>
  <si>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</si>
  <si>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</si>
  <si>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</si>
  <si>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</si>
  <si>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</si>
  <si>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</si>
  <si>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</si>
  <si>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</si>
  <si>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</si>
  <si>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</si>
  <si>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</si>
  <si>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</si>
  <si>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</si>
  <si>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</si>
  <si>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</si>
  <si>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</si>
  <si>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</si>
  <si>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</si>
  <si>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</si>
  <si>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</si>
  <si>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</si>
  <si>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</si>
  <si>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</si>
  <si>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</si>
  <si>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</si>
  <si>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</si>
  <si>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</si>
  <si>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</si>
  <si>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</si>
  <si>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</si>
  <si>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</si>
  <si>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</si>
  <si>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</si>
  <si>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</si>
  <si>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</si>
  <si>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</si>
  <si>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</si>
  <si>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</si>
  <si>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</si>
  <si>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</si>
  <si>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</si>
  <si>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</si>
  <si>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</si>
  <si>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</si>
  <si>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</si>
  <si>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</si>
  <si>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</si>
  <si>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</si>
  <si>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</si>
  <si>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</si>
  <si>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</si>
  <si>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</si>
  <si>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</si>
  <si>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</si>
  <si>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</si>
  <si>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</si>
  <si>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</si>
  <si>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</si>
  <si>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</si>
  <si>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</si>
  <si>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</si>
  <si>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</si>
  <si>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</si>
  <si>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</si>
  <si>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</si>
  <si>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</si>
  <si>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</si>
  <si>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</si>
  <si>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</si>
  <si>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</si>
  <si>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</si>
  <si>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</si>
  <si>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</si>
  <si>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</si>
  <si>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</si>
  <si>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</si>
  <si>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</si>
  <si>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</si>
  <si>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</si>
  <si>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</si>
  <si>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</si>
  <si>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</si>
  <si>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</si>
  <si>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</si>
  <si>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</si>
  <si>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</si>
  <si>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</si>
  <si>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</si>
  <si>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</si>
  <si>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</si>
  <si>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</si>
  <si>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</si>
  <si>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</si>
  <si>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</si>
  <si>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</si>
  <si>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</si>
  <si>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</si>
  <si>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</si>
  <si>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</si>
  <si>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</si>
  <si>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</si>
  <si>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</si>
  <si>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</si>
  <si>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</si>
  <si>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</si>
  <si>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</si>
  <si>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</si>
  <si>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</si>
  <si>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</si>
  <si>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</si>
  <si>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</si>
  <si>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</si>
  <si>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</si>
  <si>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</si>
  <si>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</si>
  <si>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</si>
  <si>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</si>
  <si>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</si>
  <si>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</si>
  <si>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</si>
  <si>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</si>
  <si>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</si>
  <si>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</si>
  <si>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</si>
  <si>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</si>
  <si>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</si>
  <si>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</si>
  <si>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</si>
  <si>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</si>
  <si>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</si>
  <si>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</si>
  <si>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</si>
  <si>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</si>
  <si>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</si>
  <si>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</si>
  <si>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</si>
  <si>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</si>
  <si>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</si>
  <si>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</si>
  <si>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</si>
  <si>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</si>
  <si>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</si>
  <si>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</si>
  <si>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</si>
  <si>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</si>
  <si>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</si>
  <si>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</si>
  <si>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</si>
  <si>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</si>
  <si>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</si>
  <si>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</si>
  <si>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</si>
  <si>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</si>
  <si>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</si>
  <si>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</si>
  <si>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</si>
  <si>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</si>
  <si>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</si>
  <si>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</si>
  <si>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</si>
  <si>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</si>
  <si>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</si>
  <si>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</si>
  <si>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</si>
  <si>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</si>
  <si>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</si>
  <si>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</si>
  <si>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</si>
  <si>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</si>
  <si>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</si>
  <si>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</si>
  <si>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</si>
  <si>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</si>
  <si>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</si>
  <si>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</si>
  <si>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</si>
  <si>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</si>
  <si>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</si>
  <si>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</si>
  <si>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</si>
  <si>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</si>
  <si>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</si>
  <si>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</si>
  <si>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</si>
  <si>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</si>
  <si>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</si>
  <si>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</si>
  <si>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</si>
  <si>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</si>
  <si>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</si>
  <si>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</si>
  <si>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</si>
  <si>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</si>
  <si>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</si>
  <si>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</si>
  <si>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</si>
  <si>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</si>
  <si>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</si>
  <si>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</si>
  <si>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</si>
  <si>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</si>
  <si>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</si>
  <si>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</si>
  <si>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</si>
  <si>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</si>
  <si>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</si>
  <si>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</si>
  <si>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</si>
  <si>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</si>
  <si>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</si>
  <si>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</si>
  <si>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</si>
  <si>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</si>
  <si>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</si>
  <si>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</si>
  <si>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</si>
  <si>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</si>
  <si>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</si>
  <si>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</si>
  <si>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</si>
  <si>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</si>
  <si>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</si>
  <si>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</si>
  <si>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</si>
  <si>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</si>
  <si>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</si>
  <si>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</si>
  <si>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</si>
  <si>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</si>
  <si>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</si>
  <si>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</si>
  <si>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</si>
  <si>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</si>
  <si>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</si>
  <si>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</si>
  <si>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</si>
  <si>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</si>
  <si>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</si>
  <si>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</si>
  <si>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</si>
  <si>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</si>
  <si>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</si>
  <si>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</si>
  <si>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</si>
  <si>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</si>
  <si>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</si>
  <si>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</si>
  <si>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</si>
  <si>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</si>
  <si>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</si>
  <si>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</si>
  <si>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</si>
  <si>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</si>
  <si>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</si>
  <si>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</si>
  <si>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</si>
  <si>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</si>
  <si>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</si>
  <si>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</si>
  <si>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</si>
  <si>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</si>
  <si>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</si>
  <si>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</si>
  <si>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</si>
  <si>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</si>
  <si>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</si>
  <si>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</si>
  <si>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</si>
  <si>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</si>
  <si>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</si>
  <si>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</si>
  <si>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</si>
  <si>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</si>
  <si>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</si>
  <si>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</si>
  <si>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</si>
  <si>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</si>
  <si>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</si>
  <si>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</si>
  <si>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</si>
  <si>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</si>
  <si>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</si>
  <si>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</si>
  <si>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</si>
  <si>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</si>
  <si>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</si>
  <si>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</si>
  <si>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</si>
  <si>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</si>
  <si>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</si>
  <si>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</si>
  <si>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</si>
  <si>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</si>
  <si>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</si>
  <si>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</si>
  <si>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</si>
  <si>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</si>
  <si>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</si>
  <si>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</si>
  <si>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</si>
  <si>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</si>
  <si>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</si>
  <si>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</si>
  <si>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</si>
  <si>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</si>
  <si>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</si>
  <si>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</si>
  <si>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</si>
  <si>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</si>
  <si>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</si>
  <si>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</si>
  <si>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</si>
  <si>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</si>
  <si>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</si>
  <si>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</si>
  <si>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</si>
  <si>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</si>
  <si>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</si>
  <si>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</si>
  <si>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</si>
  <si>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</si>
  <si>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</si>
  <si>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</si>
  <si>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</si>
  <si>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</si>
  <si>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</si>
  <si>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</si>
  <si>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</si>
  <si>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</si>
  <si>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</si>
  <si>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</si>
  <si>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</si>
  <si>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</si>
  <si>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</si>
  <si>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</si>
  <si>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</si>
  <si>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</si>
  <si>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</si>
  <si>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</si>
  <si>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</si>
  <si>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</si>
  <si>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</si>
  <si>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</si>
  <si>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</si>
  <si>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</si>
  <si>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</si>
  <si>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</si>
  <si>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</si>
  <si>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</si>
  <si>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</si>
  <si>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</si>
  <si>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</si>
  <si>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</si>
  <si>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</si>
  <si>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</si>
  <si>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</si>
  <si>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</si>
  <si>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</si>
  <si>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</si>
  <si>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</si>
  <si>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</si>
  <si>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</si>
  <si>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</si>
  <si>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</si>
  <si>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</si>
  <si>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</si>
  <si>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</si>
  <si>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</si>
  <si>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</si>
  <si>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</si>
  <si>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</si>
  <si>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</si>
  <si>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</si>
  <si>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</si>
  <si>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</si>
  <si>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</si>
  <si>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</si>
  <si>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</si>
  <si>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</si>
  <si>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</si>
  <si>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</si>
  <si>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</si>
  <si>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</si>
  <si>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</si>
  <si>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</si>
  <si>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</si>
  <si>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</si>
  <si>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</si>
  <si>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</si>
  <si>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</si>
  <si>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</si>
  <si>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</si>
  <si>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</si>
  <si>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</si>
  <si>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</si>
  <si>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</si>
  <si>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</si>
  <si>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</si>
  <si>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</si>
  <si>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</si>
  <si>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</si>
  <si>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</si>
  <si>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</si>
  <si>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</si>
  <si>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</si>
  <si>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</si>
  <si>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</si>
  <si>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</si>
  <si>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</si>
  <si>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</si>
  <si>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</si>
  <si>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</si>
  <si>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</si>
  <si>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</si>
  <si>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</si>
  <si>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</si>
  <si>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</si>
  <si>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</si>
  <si>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</si>
  <si>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</si>
  <si>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</si>
  <si>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</si>
  <si>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</si>
  <si>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</si>
  <si>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</si>
  <si>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</si>
  <si>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</si>
  <si>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</si>
  <si>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</si>
  <si>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</si>
  <si>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</si>
  <si>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</si>
  <si>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</si>
  <si>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</si>
  <si>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</si>
  <si>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</si>
  <si>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</si>
  <si>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</si>
  <si>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</si>
  <si>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</si>
  <si>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</si>
  <si>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</si>
  <si>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</si>
  <si>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</si>
  <si>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</si>
  <si>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</si>
  <si>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</si>
  <si>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</si>
  <si>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</si>
  <si>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</si>
  <si>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</si>
  <si>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</si>
  <si>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</si>
  <si>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</si>
  <si>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</si>
  <si>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</si>
  <si>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</si>
  <si>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</si>
  <si>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</si>
  <si>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</si>
  <si>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</si>
  <si>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</si>
  <si>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</si>
  <si>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</si>
  <si>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</si>
  <si>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</si>
  <si>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</si>
  <si>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</si>
  <si>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</si>
  <si>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</si>
  <si>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</si>
  <si>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</si>
  <si>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</si>
  <si>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</si>
  <si>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</si>
  <si>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</si>
  <si>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</si>
  <si>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</si>
  <si>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</si>
  <si>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</si>
  <si>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</si>
  <si>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</si>
  <si>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</si>
  <si>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</si>
  <si>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</si>
  <si>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</si>
  <si>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</si>
  <si>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</si>
  <si>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</si>
  <si>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</si>
  <si>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</si>
  <si>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</si>
  <si>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</si>
  <si>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</si>
  <si>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</si>
  <si>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</si>
  <si>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</si>
  <si>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</si>
  <si>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</si>
  <si>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</si>
  <si>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</si>
  <si>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</si>
  <si>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</si>
  <si>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</si>
  <si>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</si>
  <si>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</si>
  <si>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</si>
  <si>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</si>
  <si>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</si>
  <si>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</si>
  <si>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</si>
  <si>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</si>
  <si>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</si>
  <si>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</si>
  <si>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</si>
  <si>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</si>
  <si>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</si>
  <si>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</si>
  <si>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</si>
  <si>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</si>
  <si>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</si>
  <si>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</si>
  <si>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</si>
  <si>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</si>
  <si>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</si>
  <si>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</si>
  <si>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</si>
  <si>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</si>
  <si>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</si>
  <si>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</si>
  <si>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</si>
  <si>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</si>
  <si>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</si>
  <si>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</si>
  <si>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</si>
  <si>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</si>
  <si>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</si>
  <si>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</si>
  <si>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</si>
  <si>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</si>
  <si>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</si>
  <si>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</si>
  <si>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</si>
  <si>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</si>
  <si>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</si>
  <si>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</si>
  <si>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</si>
  <si>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</si>
  <si>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</si>
  <si>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</si>
  <si>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</si>
  <si>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</si>
  <si>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</si>
  <si>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</si>
  <si>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</si>
  <si>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</si>
  <si>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</si>
  <si>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</si>
  <si>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</si>
  <si>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</si>
  <si>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</si>
  <si>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</si>
  <si>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</si>
  <si>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</si>
  <si>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</si>
  <si>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</si>
  <si>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</si>
  <si>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</si>
  <si>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</si>
  <si>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</si>
  <si>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</si>
  <si>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</si>
  <si>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</si>
  <si>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</si>
  <si>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</si>
  <si>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</si>
  <si>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</si>
  <si>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</si>
  <si>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</si>
  <si>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</si>
  <si>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</si>
  <si>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</si>
  <si>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</si>
  <si>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</si>
  <si>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</si>
  <si>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</si>
  <si>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</si>
  <si>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</si>
  <si>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</si>
  <si>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</si>
  <si>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</si>
  <si>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</si>
  <si>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</si>
  <si>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</si>
  <si>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</si>
  <si>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</si>
  <si>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</si>
  <si>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</si>
  <si>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</si>
  <si>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</si>
  <si>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</si>
  <si>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</si>
  <si>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</si>
  <si>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</si>
  <si>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</si>
  <si>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</si>
  <si>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</si>
  <si>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</si>
  <si>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</si>
  <si>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</si>
  <si>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</si>
  <si>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</si>
  <si>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</si>
  <si>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</si>
  <si>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</si>
  <si>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</si>
  <si>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</si>
  <si>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</si>
  <si>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</si>
  <si>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</si>
  <si>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</si>
  <si>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</si>
  <si>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</si>
  <si>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</si>
  <si>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</si>
  <si>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</si>
  <si>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</si>
  <si>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</si>
  <si>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</si>
  <si>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</si>
  <si>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</si>
  <si>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</si>
  <si>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</si>
  <si>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</si>
  <si>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</si>
  <si>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</si>
  <si>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</si>
  <si>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</si>
  <si>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</si>
  <si>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</si>
  <si>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</si>
  <si>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</si>
  <si>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</si>
  <si>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</si>
  <si>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</si>
  <si>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</si>
  <si>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</si>
  <si>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</si>
  <si>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</si>
  <si>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</si>
  <si>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</si>
  <si>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</si>
  <si>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</si>
  <si>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</si>
  <si>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</si>
  <si>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</si>
  <si>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</si>
  <si>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</si>
  <si>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</si>
  <si>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</si>
  <si>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</si>
  <si>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</si>
  <si>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</si>
  <si>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</si>
  <si>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</si>
  <si>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</si>
  <si>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</si>
  <si>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</si>
  <si>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</si>
  <si>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</si>
  <si>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</si>
  <si>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</si>
  <si>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</si>
  <si>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</si>
  <si>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</si>
  <si>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</si>
  <si>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</si>
  <si>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</si>
  <si>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</si>
  <si>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</si>
  <si>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</si>
  <si>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</si>
  <si>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</si>
  <si>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</si>
  <si>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</si>
  <si>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</si>
  <si>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</si>
  <si>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</si>
  <si>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</si>
  <si>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</si>
  <si>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</si>
  <si>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</si>
  <si>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</si>
  <si>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</si>
  <si>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</si>
  <si>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</si>
  <si>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</si>
  <si>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</si>
  <si>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</si>
  <si>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</si>
  <si>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</si>
  <si>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</si>
  <si>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</si>
  <si>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</si>
  <si>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</si>
  <si>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</si>
  <si>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</si>
  <si>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</si>
  <si>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</si>
  <si>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</si>
  <si>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</si>
  <si>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</si>
  <si>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</si>
  <si>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</si>
  <si>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</si>
  <si>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</si>
  <si>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</si>
  <si>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</si>
  <si>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</si>
  <si>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</si>
  <si>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</si>
  <si>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</si>
  <si>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</si>
  <si>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</si>
  <si>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</si>
  <si>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</si>
  <si>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</si>
  <si>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</si>
  <si>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</si>
  <si>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</si>
  <si>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</si>
  <si>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</si>
  <si>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</si>
  <si>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</si>
  <si>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</si>
  <si>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</si>
  <si>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</si>
  <si>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</si>
  <si>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</si>
  <si>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</si>
  <si>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</si>
  <si>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</si>
  <si>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</si>
  <si>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</si>
  <si>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</si>
  <si>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</si>
  <si>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</si>
  <si>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</si>
  <si>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</si>
  <si>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</si>
  <si>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</si>
  <si>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</si>
  <si>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</si>
  <si>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</si>
  <si>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</si>
  <si>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</si>
  <si>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</si>
  <si>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</si>
  <si>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</si>
  <si>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</si>
  <si>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</si>
  <si>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</si>
  <si>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</si>
  <si>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</si>
  <si>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</si>
  <si>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</si>
  <si>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</si>
  <si>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</si>
  <si>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</si>
  <si>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</si>
  <si>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</si>
  <si>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</si>
  <si>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</si>
  <si>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</si>
  <si>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</si>
  <si>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</si>
  <si>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</si>
  <si>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</si>
  <si>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</si>
  <si>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</si>
  <si>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</si>
  <si>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</si>
  <si>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</si>
  <si>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</si>
  <si>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</si>
  <si>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</si>
  <si>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</si>
  <si>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</si>
  <si>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</si>
  <si>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</si>
  <si>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</si>
  <si>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</si>
  <si>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</si>
  <si>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</si>
  <si>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</si>
  <si>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</si>
  <si>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</si>
  <si>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</si>
  <si>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</si>
  <si>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</si>
  <si>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</si>
  <si>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</si>
  <si>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</si>
  <si>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</si>
  <si>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</si>
  <si>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</si>
  <si>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</si>
  <si>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</si>
  <si>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</si>
  <si>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</si>
  <si>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</si>
  <si>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</si>
  <si>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</si>
  <si>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</si>
  <si>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</si>
  <si>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</si>
  <si>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</si>
  <si>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</si>
  <si>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</si>
  <si>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</si>
  <si>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</si>
  <si>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</si>
  <si>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</si>
  <si>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</si>
  <si>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</si>
  <si>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</si>
  <si>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</si>
  <si>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</si>
  <si>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</si>
  <si>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</si>
  <si>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</si>
  <si>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</si>
  <si>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</si>
  <si>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</si>
  <si>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</si>
  <si>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</si>
  <si>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</si>
  <si>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</si>
  <si>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</si>
  <si>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</si>
  <si>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</si>
  <si>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</si>
  <si>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</si>
  <si>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</si>
  <si>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</si>
  <si>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</si>
  <si>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</si>
  <si>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</si>
  <si>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</si>
  <si>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</si>
  <si>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</si>
  <si>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</si>
  <si>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</si>
  <si>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</si>
  <si>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</si>
  <si>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</si>
  <si>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</si>
  <si>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</si>
  <si>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</si>
  <si>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</si>
  <si>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</si>
  <si>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</si>
  <si>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</si>
  <si>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</si>
  <si>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</si>
  <si>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</si>
  <si>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</si>
  <si>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</si>
  <si>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</si>
  <si>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</si>
  <si>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</si>
  <si>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</si>
  <si>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</si>
  <si>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</si>
  <si>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</si>
  <si>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</si>
  <si>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</si>
  <si>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</si>
  <si>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</si>
  <si>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</si>
  <si>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</si>
  <si>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</si>
  <si>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</si>
  <si>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</si>
  <si>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</si>
  <si>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</si>
  <si>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</si>
  <si>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</si>
  <si>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</si>
  <si>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</si>
  <si>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</si>
  <si>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</si>
  <si>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</si>
  <si>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</si>
  <si>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</si>
  <si>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</si>
  <si>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</si>
  <si>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</si>
  <si>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</si>
  <si>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</si>
  <si>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</si>
  <si>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</si>
  <si>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</si>
  <si>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</si>
  <si>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</si>
  <si>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</si>
  <si>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</si>
  <si>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</si>
  <si>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</si>
  <si>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</si>
  <si>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</si>
  <si>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</si>
  <si>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</si>
  <si>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</si>
  <si>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</si>
  <si>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</si>
  <si>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</si>
  <si>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</si>
  <si>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</si>
  <si>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</si>
  <si>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</si>
  <si>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</si>
  <si>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</si>
  <si>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</si>
  <si>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</si>
  <si>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</si>
  <si>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</si>
  <si>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</si>
  <si>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</si>
  <si>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</si>
  <si>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</si>
  <si>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</si>
  <si>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</si>
  <si>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</si>
  <si>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</si>
  <si>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</si>
  <si>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</si>
  <si>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</si>
  <si>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</si>
  <si>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</si>
  <si>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</si>
  <si>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</si>
  <si>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</si>
  <si>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</si>
  <si>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</si>
  <si>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</si>
  <si>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</si>
  <si>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</si>
  <si>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</si>
  <si>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</si>
  <si>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</si>
  <si>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</si>
  <si>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</si>
  <si>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</si>
  <si>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</si>
  <si>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</si>
  <si>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</si>
  <si>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</si>
  <si>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</si>
  <si>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</si>
  <si>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</si>
  <si>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</si>
  <si>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</si>
  <si>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</si>
  <si>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</si>
  <si>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</si>
  <si>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</si>
  <si>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</si>
  <si>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</si>
  <si>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</si>
  <si>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</si>
  <si>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</si>
  <si>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</si>
  <si>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</si>
  <si>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</si>
  <si>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</si>
  <si>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</si>
  <si>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</si>
  <si>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</si>
  <si>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</si>
  <si>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</si>
  <si>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</si>
  <si>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</si>
  <si>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</si>
  <si>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</si>
  <si>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</si>
  <si>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</si>
  <si>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</si>
  <si>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</si>
  <si>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</si>
  <si>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</si>
  <si>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</si>
  <si>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</si>
  <si>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</si>
  <si>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</si>
  <si>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</si>
  <si>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</si>
  <si>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</si>
  <si>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</si>
  <si>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</si>
  <si>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</si>
  <si>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</si>
  <si>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</si>
  <si>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</si>
  <si>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</si>
  <si>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</si>
  <si>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</si>
  <si>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</si>
  <si>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</si>
  <si>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</si>
  <si>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</si>
  <si>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</si>
  <si>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</si>
  <si>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</si>
  <si>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</si>
  <si>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</si>
  <si>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</si>
  <si>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</si>
  <si>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</si>
  <si>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</si>
  <si>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</si>
  <si>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</si>
  <si>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</si>
  <si>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</si>
  <si>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</si>
  <si>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</si>
  <si>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</si>
  <si>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</si>
  <si>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</si>
  <si>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</si>
  <si>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</si>
  <si>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</si>
  <si>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</si>
  <si>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</si>
  <si>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</si>
  <si>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</si>
  <si>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</si>
  <si>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</si>
  <si>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</si>
  <si>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</si>
  <si>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</si>
  <si>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</si>
  <si>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</si>
  <si>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</si>
  <si>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</si>
  <si>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</si>
  <si>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</si>
  <si>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</si>
  <si>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</si>
  <si>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</si>
  <si>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</si>
  <si>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</si>
  <si>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</si>
  <si>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</si>
  <si>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</si>
  <si>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</si>
  <si>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</si>
  <si>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</si>
  <si>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</si>
  <si>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</si>
  <si>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</si>
  <si>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</si>
  <si>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</si>
  <si>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</si>
  <si>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</si>
  <si>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</si>
  <si>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</si>
  <si>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</si>
  <si>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</si>
  <si>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</si>
  <si>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</si>
  <si>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</si>
  <si>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</si>
  <si>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</si>
  <si>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</si>
  <si>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</si>
  <si>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</si>
  <si>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</si>
  <si>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</si>
  <si>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</si>
  <si>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</si>
  <si>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</si>
  <si>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</si>
  <si>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</si>
  <si>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</si>
  <si>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</si>
  <si>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</si>
  <si>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</si>
  <si>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</si>
  <si>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</si>
  <si>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</si>
  <si>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</si>
  <si>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</si>
  <si>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</si>
  <si>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</si>
  <si>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</si>
  <si>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</si>
  <si>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</si>
  <si>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</si>
  <si>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</si>
  <si>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</si>
  <si>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</si>
  <si>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</si>
  <si>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</si>
  <si>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</si>
  <si>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</si>
  <si>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</si>
  <si>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</si>
  <si>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</si>
  <si>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</si>
  <si>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</si>
  <si>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</si>
  <si>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</si>
  <si>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</si>
  <si>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</si>
  <si>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</si>
  <si>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</si>
  <si>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</si>
  <si>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</si>
  <si>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</si>
  <si>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</si>
  <si>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</si>
  <si>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</si>
  <si>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</si>
  <si>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</si>
  <si>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</si>
  <si>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</si>
  <si>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</si>
  <si>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</si>
  <si>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</si>
  <si>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</si>
  <si>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</si>
  <si>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</si>
  <si>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</si>
  <si>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</si>
  <si>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</si>
  <si>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</si>
  <si>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</si>
  <si>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</si>
  <si>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</si>
  <si>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</si>
  <si>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</si>
  <si>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</si>
  <si>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</si>
  <si>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</si>
  <si>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</si>
  <si>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</si>
  <si>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</si>
  <si>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</si>
  <si>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</si>
  <si>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</si>
  <si>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</si>
  <si>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</si>
  <si>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</si>
  <si>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</si>
  <si>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</si>
  <si>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</si>
  <si>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</si>
  <si>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</si>
  <si>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</si>
  <si>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</si>
  <si>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</si>
  <si>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</si>
  <si>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</si>
  <si>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</si>
  <si>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</si>
  <si>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</si>
  <si>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</si>
  <si>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</si>
  <si>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</si>
  <si>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</si>
  <si>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</si>
  <si>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</si>
  <si>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</si>
  <si>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</si>
  <si>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</si>
  <si>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</si>
  <si>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</si>
  <si>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</si>
  <si>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</si>
  <si>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</si>
  <si>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</si>
  <si>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</si>
  <si>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</si>
  <si>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</si>
  <si>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</si>
  <si>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</si>
  <si>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</si>
  <si>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</si>
  <si>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</si>
  <si>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</si>
  <si>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</si>
  <si>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</si>
  <si>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</si>
  <si>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</si>
  <si>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</si>
  <si>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</si>
  <si>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</si>
  <si>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</si>
  <si>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</si>
  <si>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</si>
  <si>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</si>
  <si>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</si>
  <si>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</si>
  <si>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</si>
  <si>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</si>
  <si>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</si>
  <si>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</si>
  <si>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</si>
  <si>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</si>
  <si>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</si>
  <si>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</si>
  <si>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</si>
  <si>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</si>
  <si>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</si>
  <si>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</si>
  <si>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</si>
  <si>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</si>
  <si>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</si>
  <si>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</si>
  <si>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</si>
  <si>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</si>
  <si>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</si>
  <si>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</si>
  <si>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</si>
  <si>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</si>
  <si>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</si>
  <si>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</si>
  <si>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</si>
  <si>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</si>
  <si>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</si>
  <si>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</si>
  <si>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</si>
  <si>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</si>
  <si>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</si>
  <si>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</si>
  <si>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</si>
  <si>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</si>
  <si>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</si>
  <si>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</si>
  <si>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</si>
  <si>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</si>
  <si>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</si>
  <si>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</si>
  <si>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</si>
  <si>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</si>
  <si>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</si>
  <si>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</si>
  <si>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</si>
  <si>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</si>
  <si>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</si>
  <si>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</si>
  <si>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</si>
  <si>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</si>
  <si>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</si>
  <si>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</si>
  <si>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</si>
  <si>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</si>
  <si>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</si>
  <si>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</si>
  <si>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</si>
  <si>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</si>
  <si>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</si>
  <si>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</si>
  <si>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</si>
  <si>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</si>
  <si>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</si>
  <si>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</si>
  <si>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</si>
  <si>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</si>
  <si>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</si>
  <si>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</si>
  <si>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</si>
  <si>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</si>
  <si>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</si>
  <si>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</si>
  <si>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</si>
  <si>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</si>
  <si>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</si>
  <si>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</si>
  <si>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</si>
  <si>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</si>
  <si>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</si>
  <si>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</si>
  <si>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</si>
  <si>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</si>
  <si>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</si>
  <si>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</si>
  <si>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</si>
  <si>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</si>
  <si>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</si>
  <si>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</si>
  <si>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</si>
  <si>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</si>
  <si>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</si>
  <si>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</si>
  <si>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</si>
  <si>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</si>
  <si>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</si>
  <si>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</si>
  <si>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</si>
  <si>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</si>
  <si>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</si>
  <si>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</si>
  <si>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</si>
  <si>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</si>
  <si>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</si>
  <si>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</si>
  <si>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</si>
  <si>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</si>
  <si>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</si>
  <si>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</si>
  <si>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</si>
  <si>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</si>
  <si>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</si>
  <si>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</si>
  <si>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</si>
  <si>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</si>
  <si>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</si>
  <si>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</si>
  <si>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</si>
  <si>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</si>
  <si>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</si>
  <si>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</si>
  <si>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</si>
  <si>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</si>
  <si>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</si>
  <si>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</si>
  <si>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</si>
  <si>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</si>
  <si>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</si>
  <si>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</si>
  <si>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</si>
  <si>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</si>
  <si>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</si>
  <si>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</si>
  <si>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</si>
  <si>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</si>
  <si>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</si>
  <si>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</si>
  <si>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</si>
  <si>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</si>
  <si>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</si>
  <si>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</si>
  <si>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</si>
  <si>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</si>
  <si>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</si>
  <si>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</si>
  <si>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</si>
  <si>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</si>
  <si>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</si>
  <si>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</si>
  <si>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</si>
  <si>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</si>
  <si>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</si>
  <si>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</si>
  <si>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</si>
  <si>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</si>
  <si>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</si>
  <si>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</si>
  <si>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</si>
  <si>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</si>
  <si>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</si>
  <si>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</si>
  <si>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</si>
  <si>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</si>
  <si>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</si>
  <si>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</si>
  <si>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</si>
  <si>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</si>
  <si>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</si>
  <si>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</si>
  <si>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</si>
  <si>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</si>
  <si>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</si>
  <si>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</si>
  <si>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</si>
  <si>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</si>
  <si>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</si>
  <si>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</si>
  <si>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</si>
  <si>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</si>
  <si>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</si>
  <si>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</si>
  <si>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</si>
  <si>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</si>
  <si>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</si>
  <si>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</si>
  <si>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</si>
  <si>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</si>
  <si>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</si>
  <si>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</si>
  <si>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</si>
  <si>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</si>
  <si>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</si>
  <si>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</si>
  <si>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</si>
  <si>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</si>
  <si>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</si>
  <si>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</si>
  <si>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</si>
  <si>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</si>
  <si>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</si>
  <si>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</si>
  <si>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</si>
  <si>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</si>
  <si>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</si>
  <si>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</si>
  <si>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</si>
  <si>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</si>
  <si>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</si>
  <si>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</si>
  <si>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</si>
  <si>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</si>
  <si>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</si>
  <si>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</si>
  <si>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</si>
  <si>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</si>
  <si>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</si>
  <si>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</si>
  <si>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</si>
  <si>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</si>
  <si>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</si>
  <si>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</si>
  <si>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</si>
  <si>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</si>
  <si>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</si>
  <si>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</si>
  <si>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</si>
  <si>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</si>
  <si>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</si>
  <si>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</si>
  <si>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</si>
  <si>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</si>
  <si>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</si>
  <si>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</si>
  <si>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</si>
  <si>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</si>
  <si>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</si>
  <si>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</si>
  <si>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</si>
  <si>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</si>
  <si>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</si>
  <si>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</si>
  <si>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</si>
  <si>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</si>
  <si>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</si>
  <si>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</si>
  <si>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</si>
  <si>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</si>
  <si>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</si>
  <si>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</si>
  <si>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</si>
  <si>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</si>
  <si>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</si>
  <si>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</si>
  <si>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</si>
  <si>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</si>
  <si>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</si>
  <si>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</si>
  <si>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</si>
  <si>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</si>
  <si>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</si>
  <si>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</si>
  <si>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</si>
  <si>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</si>
  <si>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</si>
  <si>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</si>
  <si>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</si>
  <si>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</si>
  <si>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</si>
  <si>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</si>
  <si>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</si>
  <si>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</si>
  <si>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</si>
  <si>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</si>
  <si>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</si>
  <si>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</si>
  <si>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</si>
  <si>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</si>
  <si>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</si>
  <si>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</si>
  <si>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</si>
  <si>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</si>
  <si>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</si>
  <si>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</si>
  <si>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</si>
  <si>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</si>
  <si>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</si>
  <si>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</si>
  <si>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</si>
  <si>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</si>
  <si>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</si>
  <si>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</si>
  <si>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</si>
  <si>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</si>
  <si>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</si>
  <si>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</si>
  <si>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</si>
  <si>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</si>
  <si>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</si>
  <si>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</si>
  <si>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</si>
  <si>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</si>
  <si>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</si>
  <si>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</si>
  <si>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</si>
  <si>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</si>
  <si>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</si>
  <si>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</si>
  <si>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</si>
  <si>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</si>
  <si>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</si>
  <si>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</si>
  <si>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</si>
  <si>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</si>
  <si>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</si>
  <si>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</si>
  <si>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</si>
  <si>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</si>
  <si>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</si>
  <si>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</si>
  <si>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</si>
  <si>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</si>
  <si>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</si>
  <si>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</si>
  <si>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</si>
  <si>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</si>
  <si>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</si>
  <si>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</si>
  <si>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</si>
  <si>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</si>
  <si>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</si>
  <si>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</si>
  <si>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</si>
  <si>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</si>
  <si>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</si>
  <si>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</si>
  <si>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</si>
  <si>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</si>
  <si>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</si>
  <si>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</si>
  <si>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</si>
  <si>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</si>
  <si>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</si>
  <si>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</si>
  <si>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</si>
  <si>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</si>
  <si>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</si>
  <si>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</si>
  <si>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</si>
  <si>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</si>
  <si>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</si>
  <si>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</si>
  <si>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</si>
  <si>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</si>
  <si>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</si>
  <si>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</si>
  <si>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</si>
  <si>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</si>
  <si>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</si>
  <si>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</si>
  <si>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</si>
  <si>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</si>
  <si>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</si>
  <si>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</si>
  <si>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</si>
  <si>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</si>
  <si>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</si>
  <si>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</si>
  <si>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</si>
  <si>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</si>
  <si>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</si>
  <si>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</si>
  <si>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</si>
  <si>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</si>
  <si>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</si>
  <si>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</si>
  <si>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</si>
  <si>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</si>
  <si>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</si>
  <si>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</si>
  <si>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</si>
  <si>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</si>
  <si>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</si>
  <si>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</si>
  <si>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</si>
  <si>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</si>
  <si>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</si>
  <si>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</si>
  <si>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</si>
  <si>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</si>
  <si>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</si>
  <si>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</si>
  <si>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</si>
  <si>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</si>
  <si>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</si>
  <si>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</si>
  <si>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</si>
  <si>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</si>
  <si>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</si>
  <si>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</si>
  <si>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</si>
  <si>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</si>
  <si>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</si>
  <si>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</si>
  <si>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</si>
  <si>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</si>
  <si>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</si>
  <si>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</si>
  <si>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</si>
  <si>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</si>
  <si>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</si>
  <si>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</si>
  <si>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</si>
  <si>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</si>
  <si>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</si>
  <si>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</si>
  <si>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</si>
  <si>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</si>
  <si>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</si>
  <si>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</si>
  <si>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</si>
  <si>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</si>
  <si>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</si>
  <si>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</si>
  <si>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</si>
  <si>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</si>
  <si>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</si>
  <si>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</si>
  <si>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</si>
  <si>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</si>
  <si>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</si>
  <si>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</si>
  <si>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</si>
  <si>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</si>
  <si>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</si>
  <si>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</si>
  <si>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</si>
  <si>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</si>
  <si>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</si>
  <si>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</si>
  <si>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</si>
  <si>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</si>
  <si>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</si>
  <si>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</si>
  <si>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</si>
  <si>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</si>
  <si>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</si>
  <si>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</si>
  <si>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</si>
  <si>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</si>
  <si>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</si>
  <si>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</si>
  <si>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</si>
  <si>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</si>
  <si>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</si>
  <si>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</si>
  <si>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</si>
  <si>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</si>
  <si>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</si>
  <si>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</si>
  <si>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</si>
  <si>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</si>
  <si>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</si>
  <si>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</si>
  <si>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</si>
  <si>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</si>
  <si>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</si>
  <si>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</si>
  <si>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</si>
  <si>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</si>
  <si>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</si>
  <si>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</si>
  <si>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</si>
  <si>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</si>
  <si>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</si>
  <si>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</si>
  <si>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</si>
  <si>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</si>
  <si>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</si>
  <si>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</si>
  <si>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</si>
  <si>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</si>
  <si>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</si>
  <si>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</si>
  <si>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</si>
  <si>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</si>
  <si>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</si>
  <si>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</si>
  <si>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</si>
  <si>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</si>
  <si>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</si>
  <si>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</si>
  <si>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</si>
  <si>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</si>
  <si>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</si>
  <si>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</si>
  <si>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</si>
  <si>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</si>
  <si>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</si>
  <si>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</si>
  <si>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</si>
  <si>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</si>
  <si>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</si>
  <si>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</si>
  <si>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</si>
  <si>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</si>
  <si>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</si>
  <si>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</si>
  <si>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</si>
  <si>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</si>
  <si>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</si>
  <si>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</si>
  <si>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</si>
  <si>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</si>
  <si>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</si>
  <si>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</si>
  <si>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</si>
  <si>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</si>
  <si>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</si>
  <si>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</si>
  <si>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</si>
  <si>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</si>
  <si>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</si>
  <si>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</si>
  <si>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</si>
  <si>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</si>
  <si>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</si>
  <si>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</si>
  <si>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</si>
  <si>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</si>
  <si>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</si>
  <si>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</si>
  <si>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</si>
  <si>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</si>
  <si>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</si>
  <si>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</si>
  <si>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</si>
  <si>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</si>
  <si>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</si>
  <si>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</si>
  <si>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</si>
  <si>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</si>
  <si>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</si>
  <si>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</si>
  <si>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</si>
  <si>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</si>
  <si>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</si>
  <si>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</si>
  <si>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</si>
  <si>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</si>
  <si>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</si>
  <si>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</si>
  <si>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</si>
  <si>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</si>
  <si>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</si>
  <si>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</si>
  <si>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</si>
  <si>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</si>
  <si>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</si>
  <si>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</si>
  <si>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</si>
  <si>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</si>
  <si>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</si>
  <si>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</si>
  <si>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</si>
  <si>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</si>
  <si>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</si>
  <si>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</si>
  <si>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</si>
  <si>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</si>
  <si>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</si>
  <si>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</si>
  <si>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</si>
  <si>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</si>
  <si>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</si>
  <si>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</si>
  <si>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</si>
  <si>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</si>
  <si>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</si>
  <si>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</si>
  <si>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</si>
  <si>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</si>
  <si>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</si>
  <si>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</si>
  <si>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</si>
  <si>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</si>
  <si>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</si>
  <si>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</si>
  <si>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</si>
  <si>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</si>
  <si>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</si>
  <si>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</si>
  <si>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</si>
  <si>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</si>
  <si>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</si>
  <si>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</si>
  <si>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</si>
  <si>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</si>
  <si>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</si>
  <si>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</si>
  <si>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</si>
  <si>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</si>
  <si>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</si>
  <si>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</si>
  <si>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</si>
  <si>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</si>
  <si>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</si>
  <si>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</si>
  <si>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</si>
  <si>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</si>
  <si>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</si>
  <si>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</si>
  <si>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</si>
  <si>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</si>
  <si>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</si>
  <si>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</si>
  <si>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</si>
  <si>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</si>
  <si>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</si>
  <si>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</si>
  <si>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</si>
  <si>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</si>
  <si>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</si>
  <si>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</si>
  <si>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</si>
  <si>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</si>
  <si>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</si>
  <si>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</si>
  <si>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</si>
  <si>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</si>
  <si>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</si>
  <si>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</si>
  <si>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</si>
  <si>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</si>
  <si>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</si>
  <si>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</si>
  <si>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</si>
  <si>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</si>
  <si>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</si>
  <si>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</si>
  <si>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</si>
  <si>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</si>
  <si>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</si>
  <si>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</si>
  <si>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</si>
  <si>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</si>
  <si>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</si>
  <si>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</si>
  <si>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</si>
  <si>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</si>
  <si>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</si>
  <si>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</si>
  <si>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</si>
  <si>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</si>
  <si>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</si>
  <si>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</si>
  <si>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</si>
  <si>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</si>
  <si>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</si>
  <si>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</si>
  <si>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</si>
  <si>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</si>
  <si>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</si>
  <si>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</si>
  <si>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</si>
  <si>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</si>
  <si>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</si>
  <si>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</si>
  <si>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</si>
  <si>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</si>
  <si>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</si>
  <si>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</si>
  <si>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</si>
  <si>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</si>
  <si>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</si>
  <si>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</si>
  <si>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</si>
  <si>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</si>
  <si>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</si>
  <si>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</si>
  <si>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</si>
  <si>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</si>
  <si>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</si>
  <si>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</si>
  <si>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</si>
  <si>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</si>
  <si>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</si>
  <si>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</si>
  <si>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</si>
  <si>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</si>
  <si>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</si>
  <si>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</si>
  <si>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</si>
  <si>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</si>
  <si>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</si>
  <si>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</si>
  <si>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</si>
  <si>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</si>
  <si>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</si>
  <si>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</si>
  <si>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</si>
  <si>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</si>
  <si>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</si>
  <si>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</si>
  <si>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</si>
  <si>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</si>
  <si>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</si>
  <si>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</si>
  <si>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</si>
  <si>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</si>
  <si>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</si>
  <si>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</si>
  <si>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</si>
  <si>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</si>
  <si>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</si>
  <si>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</si>
  <si>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</si>
  <si>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</si>
  <si>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</si>
  <si>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</si>
  <si>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</si>
  <si>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</si>
  <si>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</si>
  <si>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</si>
  <si>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</si>
  <si>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</si>
  <si>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</si>
  <si>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</si>
  <si>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</si>
  <si>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</si>
  <si>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</si>
  <si>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</si>
  <si>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</si>
  <si>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</si>
  <si>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</si>
  <si>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</si>
  <si>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</si>
  <si>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</si>
  <si>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</si>
  <si>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</si>
  <si>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</si>
  <si>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</si>
  <si>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</si>
  <si>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</si>
  <si>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</si>
  <si>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</si>
  <si>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</si>
  <si>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</si>
  <si>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</si>
  <si>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</si>
  <si>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</si>
  <si>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</si>
  <si>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</si>
  <si>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</si>
  <si>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</si>
  <si>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</si>
  <si>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</si>
  <si>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</si>
  <si>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</si>
  <si>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</si>
  <si>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</si>
  <si>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</si>
  <si>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</si>
  <si>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</si>
  <si>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</si>
  <si>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</si>
  <si>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</si>
  <si>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</si>
  <si>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</si>
  <si>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</si>
  <si>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</si>
  <si>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</si>
  <si>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</si>
  <si>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</si>
  <si>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</si>
  <si>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</si>
  <si>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</si>
  <si>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</si>
  <si>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</si>
  <si>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</si>
  <si>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</si>
  <si>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</si>
  <si>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</si>
  <si>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</si>
  <si>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</si>
  <si>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</si>
  <si>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</si>
  <si>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</si>
  <si>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</si>
  <si>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</si>
  <si>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</si>
  <si>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</si>
  <si>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</si>
  <si>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</si>
  <si>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</si>
  <si>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</si>
  <si>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</si>
  <si>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</si>
  <si>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</si>
  <si>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</si>
  <si>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</si>
  <si>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</si>
  <si>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</si>
  <si>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</si>
  <si>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</si>
  <si>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</si>
  <si>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</si>
  <si>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</si>
  <si>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</si>
  <si>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</si>
  <si>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</si>
  <si>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</si>
  <si>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</si>
  <si>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</si>
  <si>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</si>
  <si>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</si>
  <si>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</si>
  <si>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</si>
  <si>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</si>
  <si>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</si>
  <si>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</si>
  <si>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</si>
  <si>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</si>
  <si>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</si>
  <si>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</si>
  <si>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</si>
  <si>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</si>
  <si>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</si>
  <si>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</si>
  <si>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</si>
  <si>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</si>
  <si>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</si>
  <si>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</si>
  <si>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</si>
  <si>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</si>
  <si>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</si>
  <si>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</si>
  <si>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</si>
  <si>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</si>
  <si>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</si>
  <si>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</si>
  <si>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</si>
  <si>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</si>
  <si>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</si>
  <si>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</si>
  <si>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</si>
  <si>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</si>
  <si>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</si>
  <si>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</si>
  <si>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</si>
  <si>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</si>
  <si>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</si>
  <si>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</si>
  <si>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</si>
  <si>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</si>
  <si>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</si>
  <si>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</si>
  <si>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</si>
  <si>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</si>
  <si>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</si>
  <si>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</si>
  <si>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</si>
  <si>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</si>
  <si>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</si>
  <si>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</si>
  <si>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</si>
  <si>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</si>
  <si>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</si>
  <si>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</si>
  <si>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</si>
  <si>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</si>
  <si>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</si>
  <si>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</si>
  <si>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</si>
  <si>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</si>
  <si>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</si>
  <si>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</si>
  <si>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</si>
  <si>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</si>
  <si>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</si>
  <si>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</si>
  <si>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</si>
  <si>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</si>
  <si>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</si>
  <si>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</si>
  <si>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</si>
  <si>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</si>
  <si>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</si>
  <si>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</si>
  <si>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</si>
  <si>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</si>
  <si>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</si>
  <si>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</si>
  <si>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</si>
  <si>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</si>
  <si>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</si>
  <si>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</si>
  <si>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</si>
  <si>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</si>
  <si>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</si>
  <si>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</si>
  <si>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</si>
  <si>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</si>
  <si>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</si>
  <si>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</si>
  <si>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</si>
  <si>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</si>
  <si>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</si>
  <si>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</si>
  <si>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</si>
  <si>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</si>
  <si>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</si>
  <si>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</si>
  <si>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</si>
  <si>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</si>
  <si>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</si>
  <si>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</si>
  <si>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</si>
  <si>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</si>
  <si>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</si>
  <si>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</si>
  <si>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</si>
  <si>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</si>
  <si>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</si>
  <si>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</si>
  <si>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</si>
  <si>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</si>
  <si>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</si>
  <si>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</si>
  <si>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</si>
  <si>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</si>
  <si>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</si>
  <si>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</si>
  <si>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</si>
  <si>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</si>
  <si>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</si>
  <si>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</si>
  <si>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</si>
  <si>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</si>
  <si>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</si>
  <si>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</si>
  <si>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</si>
  <si>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</si>
  <si>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</si>
  <si>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</si>
  <si>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</si>
  <si>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</si>
  <si>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</si>
  <si>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</si>
  <si>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</si>
  <si>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</si>
  <si>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</si>
  <si>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</si>
  <si>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</si>
  <si>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</si>
  <si>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</si>
  <si>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</si>
  <si>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</si>
  <si>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</si>
  <si>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</si>
  <si>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</si>
  <si>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</si>
  <si>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</si>
  <si>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</si>
  <si>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</si>
  <si>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</si>
  <si>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</si>
  <si>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</si>
  <si>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</si>
  <si>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</si>
  <si>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</si>
  <si>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</si>
  <si>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</si>
  <si>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</si>
  <si>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</si>
  <si>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</si>
  <si>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</si>
  <si>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</si>
  <si>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</si>
  <si>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</si>
  <si>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</si>
  <si>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</si>
  <si>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</si>
  <si>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</si>
  <si>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</si>
  <si>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</si>
  <si>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</si>
  <si>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</si>
  <si>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</si>
  <si>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</si>
  <si>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</si>
  <si>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</si>
  <si>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</si>
  <si>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</si>
  <si>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</si>
  <si>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</si>
  <si>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</si>
  <si>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</si>
  <si>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</si>
  <si>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</si>
  <si>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</si>
  <si>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</si>
  <si>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</si>
  <si>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</si>
  <si>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</si>
  <si>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</si>
  <si>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</si>
  <si>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</si>
  <si>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</si>
  <si>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</si>
  <si>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</si>
  <si>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</si>
  <si>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</si>
  <si>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</si>
  <si>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</si>
  <si>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</si>
  <si>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</si>
  <si>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</si>
  <si>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</si>
  <si>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</si>
  <si>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</si>
  <si>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</si>
  <si>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</si>
  <si>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</si>
  <si>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</si>
  <si>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</si>
  <si>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</si>
  <si>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</si>
  <si>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</si>
  <si>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</si>
  <si>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</si>
  <si>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</si>
  <si>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</si>
  <si>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</si>
  <si>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</si>
  <si>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</si>
  <si>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</si>
  <si>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</si>
  <si>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</si>
  <si>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</si>
  <si>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</si>
  <si>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</si>
  <si>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</si>
  <si>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</si>
  <si>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</si>
  <si>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</si>
  <si>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</si>
  <si>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</si>
  <si>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</si>
  <si>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</si>
  <si>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</si>
  <si>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</si>
  <si>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</si>
  <si>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</si>
  <si>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</si>
  <si>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</si>
  <si>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</si>
  <si>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</si>
  <si>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</si>
  <si>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</si>
  <si>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</si>
  <si>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</si>
  <si>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</si>
  <si>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</si>
  <si>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</si>
  <si>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</si>
  <si>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</si>
  <si>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</si>
  <si>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</si>
  <si>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</si>
  <si>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</si>
  <si>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</si>
  <si>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</si>
  <si>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</si>
  <si>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</si>
  <si>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</si>
  <si>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</si>
  <si>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</si>
  <si>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</si>
  <si>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</si>
  <si>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</si>
  <si>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</si>
  <si>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</si>
  <si>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</si>
  <si>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</si>
  <si>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</si>
  <si>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</si>
  <si>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</si>
  <si>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</si>
  <si>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</si>
  <si>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</si>
  <si>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</si>
  <si>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</si>
  <si>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</si>
  <si>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</si>
  <si>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</si>
  <si>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</si>
  <si>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</si>
  <si>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</si>
  <si>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</si>
  <si>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</si>
  <si>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</si>
  <si>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</si>
  <si>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</si>
  <si>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</si>
  <si>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</si>
  <si>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</si>
  <si>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</si>
  <si>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</si>
  <si>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</si>
  <si>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</si>
  <si>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</si>
  <si>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</si>
  <si>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</si>
  <si>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</si>
  <si>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</si>
  <si>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</si>
  <si>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</si>
  <si>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</si>
  <si>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</si>
  <si>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</si>
  <si>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</si>
  <si>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</si>
  <si>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</si>
  <si>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</si>
  <si>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</si>
  <si>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</si>
  <si>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</si>
  <si>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</si>
  <si>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</si>
  <si>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</si>
  <si>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</si>
  <si>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</si>
  <si>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</si>
  <si>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</si>
  <si>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</si>
  <si>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</si>
  <si>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</si>
  <si>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</si>
  <si>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</si>
  <si>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</si>
  <si>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</si>
  <si>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</si>
  <si>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</si>
  <si>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</si>
  <si>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</si>
  <si>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</si>
  <si>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</si>
  <si>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</si>
  <si>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</si>
  <si>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</si>
  <si>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</si>
  <si>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</si>
  <si>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</si>
  <si>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</si>
  <si>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</si>
  <si>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</si>
  <si>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</si>
  <si>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</si>
  <si>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</si>
  <si>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</si>
  <si>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</si>
  <si>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</si>
  <si>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</si>
  <si>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</si>
  <si>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</si>
  <si>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</si>
  <si>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</si>
  <si>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</si>
  <si>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</si>
  <si>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</si>
  <si>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</si>
  <si>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</si>
  <si>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</si>
  <si>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</si>
  <si>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</si>
  <si>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</si>
  <si>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</si>
  <si>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</si>
  <si>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</si>
  <si>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</si>
  <si>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</si>
  <si>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</si>
  <si>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</si>
  <si>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</si>
  <si>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</si>
  <si>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</si>
  <si>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</si>
  <si>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</si>
  <si>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</si>
  <si>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</si>
  <si>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</si>
  <si>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</si>
  <si>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</si>
  <si>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</si>
  <si>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</si>
  <si>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</si>
  <si>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</si>
  <si>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</si>
  <si>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</si>
  <si>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</si>
  <si>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</si>
  <si>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</si>
  <si>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</si>
  <si>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</si>
  <si>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</si>
  <si>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</si>
  <si>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</si>
  <si>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</si>
  <si>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</si>
  <si>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</si>
  <si>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</si>
  <si>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</si>
  <si>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</si>
  <si>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</si>
  <si>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</si>
  <si>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</si>
  <si>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</si>
  <si>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</si>
  <si>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</si>
  <si>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</si>
  <si>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</si>
  <si>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</si>
  <si>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</si>
  <si>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</si>
  <si>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</si>
  <si>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</si>
  <si>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</si>
  <si>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</si>
  <si>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</si>
  <si>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</si>
  <si>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</si>
  <si>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</si>
  <si>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</si>
  <si>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</si>
  <si>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</si>
  <si>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</si>
  <si>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</si>
  <si>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</si>
  <si>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</si>
  <si>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</si>
  <si>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</si>
  <si>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</si>
  <si>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</si>
  <si>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</si>
  <si>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</si>
  <si>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</si>
  <si>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</si>
  <si>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</si>
  <si>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</si>
  <si>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</si>
  <si>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</si>
  <si>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</si>
  <si>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</si>
  <si>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</si>
  <si>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</si>
  <si>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</si>
  <si>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</si>
  <si>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</si>
  <si>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</si>
  <si>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</si>
  <si>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</si>
  <si>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</si>
  <si>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</si>
  <si>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</si>
  <si>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</si>
  <si>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</si>
  <si>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</si>
  <si>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</si>
  <si>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</si>
  <si>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</si>
  <si>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</si>
  <si>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</si>
  <si>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</si>
  <si>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</si>
  <si>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</si>
  <si>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</si>
  <si>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</si>
  <si>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</si>
  <si>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</si>
  <si>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</si>
  <si>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</si>
  <si>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</si>
  <si>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</si>
  <si>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</si>
  <si>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</si>
  <si>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</si>
  <si>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</si>
  <si>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</si>
  <si>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</si>
  <si>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</si>
  <si>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</si>
  <si>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</si>
  <si>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</si>
  <si>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</si>
  <si>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</si>
  <si>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</si>
  <si>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</si>
  <si>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</si>
  <si>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</si>
  <si>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</si>
  <si>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</si>
  <si>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</si>
  <si>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</si>
  <si>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</si>
  <si>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</si>
  <si>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</si>
  <si>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</si>
  <si>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</si>
  <si>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</si>
  <si>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</si>
  <si>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</si>
  <si>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</si>
  <si>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</si>
  <si>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</si>
  <si>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</si>
  <si>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</si>
  <si>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</si>
  <si>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</si>
  <si>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</si>
  <si>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</si>
  <si>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</si>
  <si>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</si>
  <si>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</si>
  <si>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</si>
  <si>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</si>
  <si>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</si>
  <si>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</si>
  <si>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</si>
  <si>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</si>
  <si>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</si>
  <si>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</si>
  <si>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</si>
  <si>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</si>
  <si>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</si>
  <si>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</si>
  <si>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</si>
  <si>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</si>
  <si>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</si>
  <si>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</si>
  <si>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</si>
  <si>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</si>
  <si>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</si>
  <si>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</si>
  <si>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</si>
  <si>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</si>
  <si>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</si>
  <si>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</si>
  <si>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</si>
  <si>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</si>
  <si>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</si>
  <si>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</si>
  <si>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</si>
  <si>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</si>
  <si>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</si>
  <si>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</si>
  <si>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</si>
  <si>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</si>
  <si>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</si>
  <si>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</si>
  <si>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</si>
  <si>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</si>
  <si>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</si>
  <si>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</si>
  <si>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</si>
  <si>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</si>
  <si>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</si>
  <si>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</si>
  <si>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</si>
  <si>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</si>
  <si>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</si>
  <si>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</si>
  <si>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</si>
  <si>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</si>
  <si>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</si>
  <si>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</si>
  <si>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</si>
  <si>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</si>
  <si>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</si>
  <si>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</si>
  <si>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</si>
  <si>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</si>
  <si>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</si>
  <si>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</si>
  <si>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</si>
  <si>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</si>
  <si>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</si>
  <si>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</si>
  <si>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</si>
  <si>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</si>
  <si>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</si>
  <si>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</si>
  <si>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</si>
  <si>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</si>
  <si>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</si>
  <si>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</si>
  <si>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</si>
  <si>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</si>
  <si>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</si>
  <si>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</si>
  <si>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</si>
  <si>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</si>
  <si>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</si>
  <si>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</si>
  <si>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</si>
  <si>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</si>
  <si>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</si>
  <si>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</si>
  <si>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</si>
  <si>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</si>
  <si>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</si>
  <si>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</si>
  <si>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</si>
  <si>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</si>
  <si>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</si>
  <si>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</si>
  <si>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</si>
  <si>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</si>
  <si>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</si>
  <si>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</si>
  <si>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</si>
  <si>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</si>
  <si>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</si>
  <si>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</si>
  <si>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</si>
  <si>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</si>
  <si>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</si>
  <si>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</si>
  <si>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</si>
  <si>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</si>
  <si>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</si>
  <si>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</si>
  <si>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</si>
  <si>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</si>
  <si>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</si>
  <si>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</si>
  <si>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</si>
  <si>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</si>
  <si>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</si>
  <si>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</si>
  <si>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</si>
  <si>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</si>
  <si>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</si>
  <si>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</si>
  <si>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</si>
  <si>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</si>
  <si>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</si>
  <si>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</si>
  <si>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</si>
  <si>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</si>
  <si>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</si>
  <si>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</si>
  <si>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</si>
  <si>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</si>
  <si>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</si>
  <si>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</si>
  <si>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</si>
  <si>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</si>
  <si>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</si>
  <si>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</si>
  <si>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</si>
  <si>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</si>
  <si>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</si>
  <si>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</si>
  <si>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</si>
  <si>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</si>
  <si>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</si>
  <si>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</si>
  <si>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</si>
  <si>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</si>
  <si>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</si>
  <si>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</si>
  <si>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</si>
  <si>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</si>
  <si>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</si>
  <si>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</si>
  <si>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</si>
  <si>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</si>
  <si>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</si>
  <si>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</si>
  <si>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</si>
  <si>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</si>
  <si>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</si>
  <si>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</si>
  <si>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</si>
  <si>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</si>
  <si>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</si>
  <si>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</si>
  <si>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</si>
  <si>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</si>
  <si>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</si>
  <si>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</si>
  <si>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</si>
  <si>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</si>
  <si>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</si>
  <si>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</si>
  <si>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</si>
  <si>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</si>
  <si>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</si>
  <si>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</si>
  <si>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</si>
  <si>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</si>
  <si>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</si>
  <si>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</si>
  <si>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</si>
  <si>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</si>
  <si>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</si>
  <si>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</si>
  <si>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</si>
  <si>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</si>
  <si>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</si>
  <si>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</si>
  <si>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</si>
  <si>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</si>
  <si>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</si>
  <si>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</si>
  <si>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</si>
  <si>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</si>
  <si>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</si>
  <si>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</si>
  <si>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</si>
  <si>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</si>
  <si>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</si>
  <si>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</si>
  <si>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</si>
  <si>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</si>
  <si>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</si>
  <si>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</si>
  <si>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</si>
  <si>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</si>
  <si>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</si>
  <si>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</si>
  <si>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</si>
  <si>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</si>
  <si>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</si>
  <si>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</si>
  <si>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</si>
  <si>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</si>
  <si>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</si>
  <si>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</si>
  <si>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</si>
  <si>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</si>
  <si>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</si>
  <si>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</si>
  <si>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</si>
  <si>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</si>
  <si>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</si>
  <si>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</si>
  <si>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</si>
  <si>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</si>
  <si>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</si>
  <si>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</si>
  <si>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</si>
  <si>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</si>
  <si>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</si>
  <si>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</si>
  <si>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</si>
  <si>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</si>
  <si>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</si>
  <si>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</si>
  <si>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</si>
  <si>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</si>
  <si>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</si>
  <si>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</si>
  <si>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</si>
  <si>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</si>
  <si>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</si>
  <si>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</si>
  <si>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</si>
  <si>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</si>
  <si>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</si>
  <si>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</si>
  <si>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</si>
  <si>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</si>
  <si>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</si>
  <si>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</si>
  <si>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</si>
  <si>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</si>
  <si>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</si>
  <si>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</si>
  <si>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</si>
  <si>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</si>
  <si>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</si>
  <si>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</si>
  <si>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</si>
  <si>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</si>
  <si>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</si>
  <si>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</si>
  <si>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</si>
  <si>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</si>
  <si>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</si>
  <si>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</si>
  <si>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</si>
  <si>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</si>
  <si>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</si>
  <si>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</si>
  <si>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</si>
  <si>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</si>
  <si>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</si>
  <si>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</si>
  <si>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</si>
  <si>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</si>
  <si>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</si>
  <si>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</si>
  <si>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</si>
  <si>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</si>
  <si>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</si>
  <si>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</si>
  <si>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</si>
  <si>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</si>
  <si>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</si>
  <si>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</si>
  <si>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</si>
  <si>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</si>
  <si>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</si>
  <si>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</si>
  <si>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</si>
  <si>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</si>
  <si>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</si>
  <si>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</si>
  <si>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</si>
  <si>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</si>
  <si>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</si>
  <si>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</si>
  <si>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</si>
  <si>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</si>
  <si>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</si>
  <si>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</si>
  <si>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</si>
  <si>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</si>
  <si>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</si>
  <si>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</si>
  <si>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</si>
  <si>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</si>
  <si>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</si>
  <si>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</si>
  <si>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</si>
  <si>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</si>
  <si>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</si>
  <si>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</si>
  <si>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</si>
  <si>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</si>
  <si>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</si>
  <si>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</si>
  <si>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</si>
  <si>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</si>
  <si>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</si>
  <si>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</si>
  <si>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</si>
  <si>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</si>
  <si>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</si>
  <si>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</si>
  <si>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</si>
  <si>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</si>
  <si>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</si>
  <si>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</si>
  <si>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</si>
  <si>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</si>
  <si>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</si>
  <si>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</si>
  <si>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</si>
  <si>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</si>
  <si>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</si>
  <si>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</si>
  <si>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</si>
  <si>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</si>
  <si>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</si>
  <si>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</si>
  <si>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</si>
  <si>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</si>
  <si>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</si>
  <si>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</si>
  <si>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</si>
  <si>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</si>
  <si>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</si>
  <si>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</si>
  <si>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</si>
  <si>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</si>
  <si>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</si>
  <si>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</si>
  <si>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</si>
  <si>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</si>
  <si>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</si>
  <si>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</si>
  <si>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</si>
  <si>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</si>
  <si>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</si>
  <si>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</si>
  <si>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</si>
  <si>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</si>
  <si>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</si>
  <si>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</si>
  <si>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</si>
  <si>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</si>
  <si>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</si>
  <si>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</si>
  <si>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</si>
  <si>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</si>
  <si>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</si>
  <si>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</si>
  <si>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</si>
  <si>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</si>
  <si>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</si>
  <si>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</si>
  <si>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</si>
  <si>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</si>
  <si>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</si>
  <si>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</si>
  <si>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</si>
  <si>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</si>
  <si>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</si>
  <si>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</si>
  <si>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</si>
  <si>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</si>
  <si>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</si>
  <si>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</si>
  <si>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</si>
  <si>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</si>
  <si>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</si>
  <si>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</si>
  <si>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</si>
  <si>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</si>
  <si>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</si>
  <si>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</si>
  <si>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</si>
  <si>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</si>
  <si>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</si>
  <si>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</si>
  <si>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</si>
  <si>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</si>
  <si>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</si>
  <si>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</si>
  <si>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</si>
  <si>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</si>
  <si>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</si>
  <si>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</si>
  <si>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</si>
  <si>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</si>
  <si>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</si>
  <si>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</si>
  <si>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</si>
  <si>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</si>
  <si>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</si>
  <si>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</si>
  <si>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</si>
  <si>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</si>
  <si>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</si>
  <si>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</si>
  <si>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</si>
  <si>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</si>
  <si>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</si>
  <si>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</si>
  <si>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</si>
  <si>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</si>
  <si>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</si>
  <si>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</si>
  <si>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</si>
  <si>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</si>
  <si>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</si>
  <si>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</si>
  <si>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</si>
  <si>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</si>
  <si>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</si>
  <si>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</si>
  <si>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</si>
  <si>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</si>
  <si>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</si>
  <si>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</si>
  <si>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</si>
  <si>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</si>
  <si>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</si>
  <si>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</si>
  <si>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</si>
  <si>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</si>
  <si>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</si>
  <si>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</si>
  <si>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</si>
  <si>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</si>
  <si>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</si>
  <si>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</si>
  <si>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</si>
  <si>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</si>
  <si>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</si>
  <si>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</si>
  <si>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</si>
  <si>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</si>
  <si>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</si>
  <si>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</si>
  <si>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</si>
  <si>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</si>
  <si>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</si>
  <si>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</si>
  <si>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</si>
  <si>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</si>
  <si>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</si>
  <si>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</si>
  <si>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</si>
  <si>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</si>
  <si>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</si>
  <si>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</si>
  <si>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</si>
  <si>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</si>
  <si>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</si>
  <si>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</si>
  <si>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</si>
  <si>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</si>
  <si>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</si>
  <si>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</si>
  <si>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</si>
  <si>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</si>
  <si>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</si>
  <si>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</si>
  <si>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</si>
  <si>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</si>
  <si>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</si>
  <si>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</si>
  <si>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</si>
  <si>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</si>
  <si>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</si>
  <si>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</si>
  <si>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</si>
  <si>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</si>
  <si>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</si>
  <si>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</si>
  <si>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</si>
  <si>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</si>
  <si>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</si>
  <si>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</si>
  <si>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</si>
  <si>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</si>
  <si>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</si>
  <si>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</si>
  <si>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</si>
  <si>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</si>
  <si>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</si>
  <si>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</si>
  <si>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</si>
  <si>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</si>
  <si>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</si>
  <si>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</si>
  <si>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</si>
  <si>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</si>
  <si>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</si>
  <si>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</si>
  <si>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</si>
  <si>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</si>
  <si>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</si>
  <si>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</si>
  <si>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</si>
  <si>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</si>
  <si>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</si>
  <si>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</si>
  <si>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</si>
  <si>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</si>
  <si>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</si>
  <si>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</si>
  <si>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</si>
  <si>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</si>
  <si>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</si>
  <si>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</si>
  <si>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</si>
  <si>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</si>
  <si>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</si>
  <si>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</si>
  <si>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</si>
  <si>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</si>
  <si>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</si>
  <si>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</si>
  <si>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</si>
  <si>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</si>
  <si>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</si>
  <si>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</si>
  <si>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</si>
  <si>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</si>
  <si>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</si>
  <si>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</si>
  <si>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</si>
  <si>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</si>
  <si>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</si>
  <si>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</si>
  <si>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</si>
  <si>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</si>
  <si>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</si>
  <si>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</si>
  <si>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</si>
  <si>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</si>
  <si>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</si>
  <si>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</si>
  <si>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</si>
  <si>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</si>
  <si>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</si>
  <si>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</si>
  <si>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</si>
  <si>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</si>
  <si>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</si>
  <si>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</si>
  <si>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</si>
  <si>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</si>
  <si>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</si>
  <si>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</si>
  <si>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</si>
  <si>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</si>
  <si>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</si>
  <si>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</si>
  <si>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</si>
  <si>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</si>
  <si>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</si>
  <si>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</si>
  <si>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</si>
  <si>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</si>
  <si>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</si>
  <si>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</si>
  <si>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</si>
  <si>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</si>
  <si>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</si>
  <si>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</si>
  <si>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</si>
  <si>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</si>
  <si>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</si>
  <si>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</si>
  <si>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</si>
  <si>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</si>
  <si>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</si>
  <si>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</si>
  <si>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</si>
  <si>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</si>
  <si>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</si>
  <si>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</si>
  <si>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</si>
  <si>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</si>
  <si>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</si>
  <si>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</si>
  <si>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</si>
  <si>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</si>
  <si>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</si>
  <si>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</si>
  <si>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</si>
  <si>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</si>
  <si>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</si>
  <si>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</si>
  <si>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</si>
  <si>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</si>
  <si>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</si>
  <si>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</si>
  <si>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</si>
  <si>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</si>
  <si>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</si>
  <si>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</si>
  <si>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</si>
  <si>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</si>
  <si>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</si>
  <si>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</si>
  <si>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</si>
  <si>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</si>
  <si>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</si>
  <si>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</si>
  <si>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</si>
  <si>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</si>
  <si>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</si>
  <si>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</si>
  <si>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</si>
  <si>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</si>
  <si>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</si>
  <si>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</si>
  <si>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</si>
  <si>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</si>
  <si>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</si>
  <si>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</si>
  <si>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</si>
  <si>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</si>
  <si>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</si>
  <si>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</si>
  <si>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</si>
  <si>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</si>
  <si>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</si>
  <si>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</si>
  <si>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</si>
  <si>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</si>
  <si>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</si>
  <si>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</si>
  <si>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</si>
  <si>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</si>
  <si>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</si>
  <si>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</si>
  <si>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</si>
  <si>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</si>
  <si>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</si>
  <si>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</si>
  <si>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</si>
  <si>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</si>
  <si>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</si>
  <si>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</si>
  <si>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</si>
  <si>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</si>
  <si>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</si>
  <si>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</si>
  <si>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</si>
  <si>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</si>
  <si>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</si>
  <si>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</si>
  <si>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</si>
  <si>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</si>
  <si>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</si>
  <si>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</si>
  <si>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</si>
  <si>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</si>
  <si>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</si>
  <si>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</si>
  <si>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</si>
  <si>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</si>
  <si>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</si>
  <si>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</si>
  <si>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</si>
  <si>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</si>
  <si>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</si>
  <si>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</si>
  <si>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</si>
  <si>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</si>
  <si>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</si>
  <si>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</si>
  <si>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</si>
  <si>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</si>
  <si>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</si>
  <si>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</si>
  <si>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</si>
  <si>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</si>
  <si>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</si>
  <si>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</si>
  <si>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</si>
  <si>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</si>
  <si>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</si>
  <si>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</si>
  <si>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</si>
  <si>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</si>
  <si>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</si>
  <si>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</si>
  <si>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</si>
  <si>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</si>
  <si>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</si>
  <si>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</si>
  <si>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</si>
  <si>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</si>
  <si>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</si>
  <si>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</si>
  <si>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</si>
  <si>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</si>
  <si>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</si>
  <si>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</si>
  <si>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</si>
  <si>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</si>
  <si>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</si>
  <si>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</si>
  <si>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</si>
  <si>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</si>
  <si>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</si>
  <si>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</si>
  <si>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</si>
  <si>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</si>
  <si>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</si>
  <si>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</si>
  <si>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</si>
  <si>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</si>
  <si>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</si>
  <si>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</si>
  <si>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</si>
  <si>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</si>
  <si>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</si>
  <si>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</si>
  <si>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</si>
  <si>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</si>
  <si>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</si>
  <si>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</si>
  <si>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</si>
  <si>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</si>
  <si>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</si>
  <si>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</si>
  <si>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</si>
  <si>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</si>
  <si>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</si>
  <si>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</si>
  <si>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</si>
  <si>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</si>
  <si>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</si>
  <si>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</si>
  <si>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</si>
  <si>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</si>
  <si>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</si>
  <si>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</si>
  <si>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</si>
  <si>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</si>
  <si>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</si>
  <si>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</si>
  <si>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</si>
  <si>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</si>
  <si>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</si>
  <si>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</si>
  <si>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</si>
  <si>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</si>
  <si>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</si>
  <si>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</si>
  <si>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</si>
  <si>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</si>
  <si>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</si>
  <si>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</si>
  <si>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</si>
  <si>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</si>
  <si>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</si>
  <si>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</si>
  <si>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</si>
  <si>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</si>
  <si>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</si>
  <si>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</si>
  <si>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</si>
  <si>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</si>
  <si>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</si>
  <si>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</si>
  <si>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</si>
  <si>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</si>
  <si>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</si>
  <si>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</si>
  <si>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</si>
  <si>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</si>
  <si>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</si>
  <si>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</si>
  <si>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</si>
  <si>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</si>
  <si>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</si>
  <si>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</si>
  <si>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</si>
  <si>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</si>
  <si>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</si>
  <si>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</si>
  <si>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</si>
  <si>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</si>
  <si>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</si>
  <si>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</si>
  <si>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</si>
  <si>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</si>
  <si>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</si>
  <si>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</si>
  <si>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</si>
  <si>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</si>
  <si>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</si>
  <si>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</si>
  <si>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</si>
  <si>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</si>
  <si>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</si>
  <si>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</si>
  <si>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</si>
  <si>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</si>
  <si>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</si>
  <si>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</si>
  <si>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</si>
  <si>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</si>
  <si>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</si>
  <si>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</si>
  <si>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</si>
  <si>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</si>
  <si>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</si>
  <si>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</si>
  <si>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</si>
  <si>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</si>
  <si>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</si>
  <si>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</si>
  <si>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</si>
  <si>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</si>
  <si>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</si>
  <si>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</si>
  <si>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</si>
  <si>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</si>
  <si>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</si>
  <si>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</si>
  <si>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</si>
  <si>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</si>
  <si>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</si>
  <si>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</si>
  <si>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</si>
  <si>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</si>
  <si>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</si>
  <si>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</si>
  <si>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</si>
  <si>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</si>
  <si>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</si>
  <si>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</si>
  <si>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</si>
  <si>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</si>
  <si>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</si>
  <si>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</si>
  <si>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</si>
  <si>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</si>
  <si>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</si>
  <si>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</si>
  <si>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</si>
  <si>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</si>
  <si>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</si>
  <si>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</si>
  <si>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</si>
  <si>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</si>
  <si>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</si>
  <si>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</si>
  <si>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</si>
  <si>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</si>
  <si>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</si>
  <si>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</si>
  <si>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</si>
  <si>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</si>
  <si>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</si>
  <si>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</si>
  <si>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</si>
  <si>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</si>
  <si>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</si>
  <si>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</si>
  <si>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</si>
  <si>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</si>
  <si>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</si>
  <si>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</si>
  <si>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</si>
  <si>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</si>
  <si>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</si>
  <si>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</si>
  <si>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</si>
  <si>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</si>
  <si>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</si>
  <si>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</si>
  <si>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</si>
  <si>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</si>
  <si>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</si>
  <si>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</si>
  <si>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</si>
  <si>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</si>
  <si>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</si>
  <si>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</si>
  <si>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</si>
  <si>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</si>
  <si>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</si>
  <si>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</si>
  <si>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</si>
  <si>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</si>
  <si>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</si>
  <si>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</si>
  <si>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</si>
  <si>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</si>
  <si>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</si>
  <si>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</si>
  <si>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</si>
  <si>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</si>
  <si>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</si>
  <si>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</si>
  <si>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</si>
  <si>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</si>
  <si>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</si>
  <si>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</si>
  <si>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</si>
  <si>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</si>
  <si>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</si>
  <si>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</si>
  <si>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</si>
  <si>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</si>
  <si>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</si>
  <si>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</si>
  <si>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</si>
  <si>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</si>
  <si>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</si>
  <si>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</si>
  <si>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</si>
  <si>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</si>
  <si>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</si>
  <si>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</si>
  <si>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</si>
  <si>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</si>
  <si>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</si>
  <si>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</si>
  <si>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</si>
  <si>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</si>
  <si>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</si>
  <si>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</si>
  <si>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</si>
  <si>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</si>
  <si>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</si>
  <si>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</si>
  <si>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</si>
  <si>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</si>
  <si>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</si>
  <si>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</si>
  <si>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</si>
  <si>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</si>
  <si>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</si>
  <si>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</si>
  <si>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</si>
  <si>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</si>
  <si>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</si>
  <si>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</si>
  <si>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</si>
  <si>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</si>
  <si>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</si>
  <si>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</si>
  <si>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</si>
  <si>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</si>
  <si>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</si>
  <si>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</si>
  <si>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</si>
  <si>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</si>
  <si>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</si>
  <si>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</si>
  <si>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</si>
  <si>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</si>
  <si>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</si>
  <si>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</si>
  <si>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</si>
  <si>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</si>
  <si>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</si>
  <si>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</si>
  <si>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</si>
  <si>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</si>
  <si>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</si>
  <si>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</si>
  <si>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</si>
  <si>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</si>
  <si>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</si>
  <si>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</si>
  <si>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</si>
  <si>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</si>
  <si>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</si>
  <si>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</si>
  <si>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</si>
  <si>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</si>
  <si>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</si>
  <si>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</si>
  <si>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</si>
  <si>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</si>
  <si>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</si>
  <si>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</si>
  <si>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</si>
  <si>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</si>
  <si>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</si>
  <si>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</si>
  <si>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</si>
  <si>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</si>
  <si>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</si>
  <si>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</si>
  <si>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</si>
  <si>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</si>
  <si>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</si>
  <si>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</si>
  <si>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</si>
  <si>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</si>
  <si>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</si>
  <si>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</si>
  <si>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</si>
  <si>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</si>
  <si>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</si>
  <si>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</si>
  <si>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</si>
  <si>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</si>
  <si>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</si>
  <si>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</si>
  <si>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</si>
  <si>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</si>
  <si>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</si>
  <si>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</si>
  <si>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</si>
  <si>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</si>
  <si>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</si>
  <si>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</si>
  <si>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</si>
  <si>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</si>
  <si>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</si>
  <si>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</si>
  <si>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</si>
  <si>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</si>
  <si>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</si>
  <si>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</si>
  <si>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</si>
  <si>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</si>
  <si>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</si>
  <si>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</si>
  <si>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</si>
  <si>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</si>
  <si>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</si>
  <si>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</si>
  <si>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</si>
  <si>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</si>
  <si>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</si>
  <si>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</si>
  <si>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</si>
  <si>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</si>
  <si>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</si>
  <si>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</si>
  <si>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</si>
  <si>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</si>
  <si>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</si>
  <si>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</si>
  <si>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</si>
  <si>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</si>
  <si>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</si>
  <si>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</si>
  <si>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</si>
  <si>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</si>
  <si>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</si>
  <si>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</si>
  <si>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</si>
  <si>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</si>
  <si>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</si>
  <si>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</si>
  <si>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</si>
  <si>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</si>
  <si>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</si>
  <si>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</si>
  <si>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</si>
  <si>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</si>
  <si>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</si>
  <si>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</si>
  <si>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</si>
  <si>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</si>
  <si>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</si>
  <si>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</si>
  <si>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</si>
  <si>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</si>
  <si>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</si>
  <si>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</si>
  <si>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</si>
  <si>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</si>
  <si>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</si>
  <si>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</si>
  <si>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</si>
  <si>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</si>
  <si>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</si>
  <si>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</si>
  <si>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</si>
  <si>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</si>
  <si>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</si>
  <si>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</si>
  <si>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</si>
  <si>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</si>
  <si>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</si>
  <si>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</si>
  <si>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</si>
  <si>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</si>
  <si>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</si>
  <si>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</si>
  <si>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</si>
  <si>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</si>
  <si>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</si>
  <si>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</si>
  <si>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</si>
  <si>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</si>
  <si>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</si>
  <si>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</si>
  <si>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</si>
  <si>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</si>
  <si>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</si>
  <si>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</si>
  <si>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</si>
  <si>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</si>
  <si>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</si>
  <si>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</si>
  <si>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</si>
  <si>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</si>
  <si>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</si>
  <si>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</si>
  <si>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</si>
  <si>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</si>
  <si>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</si>
  <si>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</si>
  <si>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</si>
  <si>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</si>
  <si>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</si>
  <si>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</si>
  <si>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</si>
  <si>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</si>
  <si>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</si>
  <si>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</si>
  <si>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</si>
  <si>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</si>
  <si>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</si>
  <si>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</si>
  <si>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</si>
  <si>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</si>
  <si>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</si>
  <si>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</si>
  <si>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</si>
  <si>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</si>
  <si>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</si>
  <si>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</si>
  <si>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</si>
  <si>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</si>
  <si>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</si>
  <si>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</si>
  <si>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</si>
  <si>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</si>
  <si>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</si>
  <si>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</si>
  <si>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</si>
  <si>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</si>
  <si>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</si>
  <si>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</si>
  <si>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</si>
  <si>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</si>
  <si>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</si>
  <si>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</si>
  <si>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</si>
  <si>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</si>
  <si>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</si>
  <si>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</si>
  <si>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</si>
  <si>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</si>
  <si>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</si>
  <si>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</si>
  <si>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</si>
  <si>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</si>
  <si>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</si>
  <si>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</si>
  <si>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</si>
  <si>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</si>
  <si>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</si>
  <si>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</si>
  <si>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</si>
  <si>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</si>
  <si>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</si>
  <si>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</si>
  <si>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</si>
  <si>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</si>
  <si>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</si>
  <si>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</si>
  <si>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</si>
  <si>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</si>
  <si>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</si>
  <si>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</si>
  <si>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</si>
  <si>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</si>
  <si>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</si>
  <si>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</si>
  <si>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</si>
  <si>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</si>
  <si>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</si>
  <si>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</si>
  <si>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</si>
  <si>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</si>
  <si>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</si>
  <si>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</si>
  <si>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</si>
  <si>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</si>
  <si>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</si>
  <si>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</si>
  <si>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</si>
  <si>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</si>
  <si>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</si>
  <si>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</si>
  <si>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</si>
  <si>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</si>
  <si>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</si>
  <si>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</si>
  <si>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</si>
  <si>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</si>
  <si>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</si>
  <si>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</si>
  <si>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</si>
  <si>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</si>
  <si>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</si>
  <si>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</si>
  <si>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</si>
  <si>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</si>
  <si>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</si>
  <si>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</si>
  <si>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</si>
  <si>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</si>
  <si>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</si>
  <si>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</si>
  <si>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</si>
  <si>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</si>
  <si>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</si>
  <si>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</si>
  <si>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</si>
  <si>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</si>
  <si>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</si>
  <si>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</si>
  <si>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</si>
  <si>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</si>
  <si>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</si>
  <si>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</si>
  <si>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</si>
  <si>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</si>
  <si>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</si>
  <si>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</si>
  <si>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</si>
  <si>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</si>
  <si>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</si>
  <si>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</si>
  <si>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</si>
  <si>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</si>
  <si>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</si>
  <si>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</si>
  <si>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</si>
  <si>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</si>
  <si>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</si>
  <si>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</si>
  <si>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</si>
  <si>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</si>
  <si>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</si>
  <si>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</si>
  <si>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</si>
  <si>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</si>
  <si>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</si>
  <si>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</si>
  <si>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</si>
  <si>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</si>
  <si>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</si>
  <si>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</si>
  <si>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</si>
  <si>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</si>
  <si>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</si>
  <si>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</si>
  <si>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</si>
  <si>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</si>
  <si>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</si>
  <si>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</si>
  <si>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</si>
  <si>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</si>
  <si>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</si>
  <si>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</si>
  <si>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</si>
  <si>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</si>
  <si>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</si>
  <si>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</si>
  <si>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</si>
  <si>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</si>
  <si>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</si>
  <si>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</si>
  <si>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</si>
  <si>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</si>
  <si>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</si>
  <si>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</si>
  <si>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</si>
  <si>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</si>
  <si>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</si>
  <si>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</si>
  <si>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</si>
  <si>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</si>
  <si>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</si>
  <si>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</si>
  <si>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</si>
  <si>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</si>
  <si>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</si>
  <si>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</si>
  <si>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</si>
  <si>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</si>
  <si>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</si>
  <si>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</si>
  <si>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</si>
  <si>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</si>
  <si>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</si>
  <si>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</si>
  <si>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</si>
  <si>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</si>
  <si>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</si>
  <si>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</si>
  <si>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</si>
  <si>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</si>
  <si>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</si>
  <si>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</si>
  <si>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</si>
  <si>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</si>
  <si>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</si>
  <si>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</si>
  <si>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</si>
  <si>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</si>
  <si>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</si>
  <si>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</si>
  <si>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</si>
  <si>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</si>
  <si>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</si>
  <si>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</si>
  <si>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</si>
  <si>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</si>
  <si>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</si>
  <si>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</si>
  <si>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</si>
  <si>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</si>
  <si>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</si>
  <si>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</si>
  <si>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</si>
  <si>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</si>
  <si>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</si>
  <si>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</si>
  <si>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</si>
  <si>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</si>
  <si>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</si>
  <si>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</si>
  <si>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</si>
  <si>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</si>
  <si>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</si>
  <si>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</si>
  <si>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</si>
  <si>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</si>
  <si>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</si>
  <si>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</si>
  <si>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</si>
  <si>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</si>
  <si>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</si>
  <si>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</si>
  <si>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</si>
  <si>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</si>
  <si>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</si>
  <si>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</si>
  <si>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</si>
  <si>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</si>
  <si>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</si>
  <si>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</si>
  <si>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</si>
  <si>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</si>
  <si>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</si>
  <si>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</si>
  <si>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</si>
  <si>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</si>
  <si>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</si>
  <si>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</si>
  <si>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</si>
  <si>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</si>
  <si>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</si>
  <si>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</si>
  <si>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</si>
  <si>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</si>
  <si>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</si>
  <si>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</si>
  <si>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</si>
  <si>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</si>
  <si>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</si>
  <si>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</si>
  <si>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</si>
  <si>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</si>
  <si>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</si>
  <si>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</si>
  <si>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</si>
  <si>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</si>
  <si>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</si>
  <si>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</si>
  <si>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</si>
  <si>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</si>
  <si>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</si>
  <si>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</si>
  <si>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</si>
  <si>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</si>
  <si>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</si>
  <si>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</si>
  <si>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</si>
  <si>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</si>
  <si>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</si>
  <si>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</si>
  <si>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</si>
  <si>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</si>
  <si>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</si>
  <si>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</si>
  <si>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</si>
  <si>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</si>
  <si>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</si>
  <si>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</si>
  <si>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</si>
  <si>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</si>
  <si>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</si>
  <si>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</si>
  <si>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</si>
  <si>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</si>
  <si>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</si>
  <si>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</si>
  <si>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</si>
  <si>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</si>
  <si>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</si>
  <si>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</si>
  <si>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</si>
  <si>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</si>
  <si>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</si>
  <si>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</si>
  <si>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</si>
  <si>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</si>
  <si>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</si>
  <si>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</si>
  <si>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</si>
  <si>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</si>
  <si>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</si>
  <si>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</si>
  <si>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</si>
  <si>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</si>
  <si>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</si>
  <si>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</si>
  <si>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</si>
  <si>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</si>
  <si>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</si>
  <si>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</si>
  <si>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</si>
  <si>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</si>
  <si>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</si>
  <si>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</si>
  <si>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</si>
  <si>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</si>
  <si>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</si>
  <si>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</si>
  <si>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</si>
  <si>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</si>
  <si>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</si>
  <si>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</si>
  <si>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</si>
  <si>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</si>
  <si>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</si>
  <si>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</si>
  <si>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</si>
  <si>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</si>
  <si>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</si>
  <si>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</si>
  <si>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</si>
  <si>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</si>
  <si>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</si>
  <si>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</si>
  <si>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</si>
  <si>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</si>
  <si>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</si>
  <si>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</si>
  <si>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</si>
  <si>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</si>
  <si>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</si>
  <si>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</si>
  <si>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</si>
  <si>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</si>
  <si>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</si>
  <si>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</si>
  <si>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</si>
  <si>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</si>
  <si>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</si>
  <si>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</si>
  <si>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</si>
  <si>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</si>
  <si>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</si>
  <si>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</si>
  <si>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</si>
  <si>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</si>
  <si>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</si>
  <si>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</si>
  <si>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</si>
  <si>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</si>
  <si>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</si>
  <si>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</si>
  <si>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</si>
  <si>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</si>
  <si>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</si>
  <si>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</si>
  <si>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</si>
  <si>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</si>
  <si>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</si>
  <si>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</si>
  <si>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</si>
  <si>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</si>
  <si>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</si>
  <si>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</si>
  <si>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</si>
  <si>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</si>
  <si>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</si>
  <si>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</si>
  <si>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</si>
  <si>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</si>
  <si>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</si>
  <si>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</si>
  <si>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</si>
  <si>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</si>
  <si>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</si>
  <si>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</si>
  <si>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</si>
  <si>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</si>
  <si>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</si>
  <si>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</si>
  <si>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</si>
  <si>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</si>
  <si>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</si>
  <si>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</si>
  <si>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</si>
  <si>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</si>
  <si>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</si>
  <si>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</si>
  <si>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</si>
  <si>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</si>
  <si>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</si>
  <si>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</si>
  <si>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</si>
  <si>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</si>
  <si>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</si>
  <si>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</si>
  <si>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</si>
  <si>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</si>
  <si>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</si>
  <si>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</si>
  <si>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</si>
  <si>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</si>
  <si>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</si>
  <si>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</si>
  <si>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</si>
  <si>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</si>
  <si>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</si>
  <si>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</si>
  <si>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</si>
  <si>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</si>
  <si>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</si>
  <si>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</si>
  <si>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</si>
  <si>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</si>
  <si>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</si>
  <si>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</si>
  <si>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</si>
  <si>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</si>
  <si>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</si>
  <si>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</si>
  <si>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</si>
  <si>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</si>
  <si>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</si>
  <si>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</si>
  <si>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</si>
  <si>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</si>
  <si>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</si>
  <si>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</si>
  <si>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</si>
  <si>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</si>
  <si>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</si>
  <si>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</si>
  <si>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</si>
  <si>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</si>
  <si>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</si>
  <si>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</si>
  <si>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</si>
  <si>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</si>
  <si>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</si>
  <si>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</si>
  <si>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</si>
  <si>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</si>
  <si>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</si>
  <si>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</si>
  <si>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</si>
  <si>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</si>
  <si>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</si>
  <si>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</si>
  <si>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</si>
  <si>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</si>
  <si>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</si>
  <si>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</si>
  <si>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</si>
  <si>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</si>
  <si>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</si>
  <si>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</si>
  <si>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</si>
  <si>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</si>
  <si>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</si>
  <si>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</si>
  <si>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</si>
  <si>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</si>
  <si>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</si>
  <si>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</si>
  <si>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</si>
  <si>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</si>
  <si>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</si>
  <si>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</si>
  <si>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</si>
  <si>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</si>
  <si>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</si>
  <si>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</si>
  <si>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</si>
  <si>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</si>
  <si>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</si>
  <si>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</si>
  <si>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</si>
  <si>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</si>
  <si>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</si>
  <si>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</si>
  <si>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</si>
  <si>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</si>
  <si>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</si>
  <si>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</si>
  <si>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</si>
  <si>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</si>
  <si>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</si>
  <si>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</si>
  <si>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</si>
  <si>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</si>
  <si>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</si>
  <si>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</si>
  <si>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</si>
  <si>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</si>
  <si>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</si>
  <si>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</si>
  <si>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</si>
  <si>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</si>
  <si>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</si>
  <si>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</si>
  <si>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</si>
  <si>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</si>
  <si>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</si>
  <si>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</si>
  <si>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</si>
  <si>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</si>
  <si>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</si>
  <si>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</si>
  <si>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</si>
  <si>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</si>
  <si>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</si>
  <si>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</si>
  <si>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</si>
  <si>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</si>
  <si>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</si>
  <si>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</si>
  <si>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</si>
  <si>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</si>
  <si>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</si>
  <si>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</si>
  <si>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</si>
  <si>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</si>
  <si>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</si>
  <si>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</si>
  <si>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</si>
  <si>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</si>
  <si>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</si>
  <si>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</si>
  <si>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</si>
  <si>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</si>
  <si>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</si>
  <si>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</si>
  <si>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</si>
  <si>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</si>
  <si>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</si>
  <si>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</si>
  <si>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</si>
  <si>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</si>
  <si>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</si>
  <si>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</si>
  <si>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</si>
  <si>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</si>
  <si>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</si>
  <si>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</si>
  <si>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</si>
  <si>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</si>
  <si>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</si>
  <si>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</si>
  <si>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</si>
  <si>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</si>
  <si>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</si>
  <si>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</si>
  <si>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</si>
  <si>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</si>
  <si>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</si>
  <si>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</si>
  <si>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</si>
  <si>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</si>
  <si>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</si>
  <si>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</si>
  <si>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</si>
  <si>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</si>
  <si>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</si>
  <si>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</si>
  <si>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</si>
  <si>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</si>
  <si>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</si>
  <si>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</si>
  <si>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</si>
  <si>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</si>
  <si>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</si>
  <si>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</si>
  <si>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</si>
  <si>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</si>
  <si>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</si>
  <si>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</si>
  <si>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</si>
  <si>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</si>
  <si>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</si>
  <si>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</si>
  <si>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</si>
  <si>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</si>
  <si>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</si>
  <si>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</si>
  <si>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</si>
  <si>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</si>
  <si>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</si>
  <si>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</si>
  <si>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</si>
  <si>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</si>
  <si>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</si>
  <si>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</si>
  <si>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</si>
  <si>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</si>
  <si>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</si>
  <si>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</si>
  <si>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</si>
  <si>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</si>
  <si>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</si>
  <si>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</si>
  <si>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</si>
  <si>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</si>
  <si>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</si>
  <si>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</si>
  <si>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</si>
  <si>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</si>
  <si>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</si>
  <si>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</si>
  <si>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</si>
  <si>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</si>
  <si>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</si>
  <si>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</si>
  <si>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</si>
  <si>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</si>
  <si>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</si>
  <si>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</si>
  <si>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</si>
  <si>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</si>
  <si>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</si>
  <si>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</si>
  <si>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</si>
  <si>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</si>
  <si>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</si>
  <si>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</si>
  <si>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</si>
  <si>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</si>
  <si>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</si>
  <si>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</si>
  <si>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</si>
  <si>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</si>
  <si>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</si>
  <si>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</si>
  <si>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</si>
  <si>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</si>
  <si>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</si>
  <si>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</si>
  <si>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</si>
  <si>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</si>
  <si>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</si>
  <si>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</si>
  <si>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</si>
  <si>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</si>
  <si>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</si>
  <si>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</si>
  <si>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</si>
  <si>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</si>
  <si>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</si>
  <si>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</si>
  <si>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</si>
  <si>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</si>
  <si>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</si>
  <si>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</si>
  <si>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</si>
  <si>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</si>
  <si>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</si>
  <si>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</si>
  <si>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</si>
  <si>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</si>
  <si>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</si>
  <si>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</si>
  <si>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</si>
  <si>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</si>
  <si>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</si>
  <si>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</si>
  <si>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</si>
  <si>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</si>
  <si>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</si>
  <si>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</si>
  <si>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</si>
  <si>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</si>
  <si>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</si>
  <si>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</si>
  <si>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</si>
  <si>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</si>
  <si>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</si>
  <si>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</si>
  <si>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</si>
  <si>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</si>
  <si>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</si>
  <si>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</si>
  <si>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</si>
  <si>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</si>
  <si>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</si>
  <si>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</si>
  <si>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</si>
  <si>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</si>
  <si>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</si>
  <si>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</si>
  <si>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</si>
  <si>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</si>
  <si>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</si>
  <si>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</si>
  <si>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</si>
  <si>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</si>
  <si>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</si>
  <si>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</si>
  <si>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</si>
  <si>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</si>
  <si>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</si>
  <si>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</si>
  <si>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</si>
  <si>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</si>
  <si>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</si>
  <si>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</si>
  <si>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</si>
  <si>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</si>
  <si>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</si>
  <si>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</si>
  <si>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</si>
  <si>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</si>
  <si>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</si>
  <si>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</si>
  <si>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</si>
  <si>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</si>
  <si>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</si>
  <si>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</si>
  <si>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</si>
  <si>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</si>
  <si>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</si>
  <si>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</si>
  <si>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</si>
  <si>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</si>
  <si>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</si>
  <si>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</si>
  <si>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</si>
  <si>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</si>
  <si>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</si>
  <si>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</si>
  <si>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</si>
  <si>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</si>
  <si>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</si>
  <si>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</si>
  <si>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</si>
  <si>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</si>
  <si>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</si>
  <si>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</si>
  <si>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</si>
  <si>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</si>
  <si>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</si>
  <si>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</si>
  <si>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</si>
  <si>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</si>
  <si>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</si>
  <si>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</si>
  <si>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</si>
  <si>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</si>
  <si>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</si>
  <si>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</si>
  <si>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</si>
  <si>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</si>
  <si>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</si>
  <si>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</si>
  <si>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</si>
  <si>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</si>
  <si>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</si>
  <si>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</si>
  <si>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</si>
  <si>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</si>
  <si>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</si>
  <si>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</si>
  <si>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</si>
  <si>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</si>
  <si>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</si>
  <si>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</si>
  <si>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</si>
  <si>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</si>
  <si>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</si>
  <si>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</si>
  <si>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</si>
  <si>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</si>
  <si>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</si>
  <si>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</si>
  <si>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</si>
  <si>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</si>
  <si>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</si>
  <si>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</si>
  <si>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</si>
  <si>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</si>
  <si>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</si>
  <si>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</si>
  <si>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</si>
  <si>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</si>
  <si>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</si>
  <si>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</si>
  <si>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</si>
  <si>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</si>
  <si>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</si>
  <si>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</si>
  <si>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</si>
  <si>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</si>
  <si>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</si>
  <si>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</si>
  <si>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</si>
  <si>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</si>
  <si>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</si>
  <si>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</si>
  <si>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</si>
  <si>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</si>
  <si>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</si>
  <si>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</si>
  <si>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</si>
  <si>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</si>
  <si>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</si>
  <si>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</si>
  <si>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</si>
  <si>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</si>
  <si>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</si>
  <si>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</si>
  <si>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</si>
  <si>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</si>
  <si>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</si>
  <si>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</si>
  <si>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</si>
  <si>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</si>
  <si>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</si>
  <si>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</si>
  <si>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</si>
  <si>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</si>
  <si>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</si>
  <si>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</si>
  <si>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</si>
  <si>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</si>
  <si>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</si>
  <si>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</si>
  <si>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</si>
  <si>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</si>
  <si>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</si>
  <si>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</si>
  <si>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</si>
  <si>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</si>
  <si>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</si>
  <si>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</si>
  <si>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</si>
  <si>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</si>
  <si>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</si>
  <si>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</si>
  <si>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</si>
  <si>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</si>
  <si>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</si>
  <si>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</si>
  <si>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</si>
  <si>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</si>
  <si>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</si>
  <si>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</si>
  <si>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</si>
  <si>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</si>
  <si>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</si>
  <si>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</si>
  <si>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</si>
  <si>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</si>
  <si>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</si>
  <si>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</si>
  <si>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</si>
  <si>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</si>
  <si>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</si>
  <si>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</si>
  <si>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</si>
  <si>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</si>
  <si>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</si>
  <si>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</si>
  <si>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</si>
  <si>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</si>
  <si>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</si>
  <si>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</si>
  <si>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</si>
  <si>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</si>
  <si>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</si>
  <si>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</si>
  <si>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</si>
  <si>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</si>
  <si>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</si>
  <si>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</si>
  <si>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</si>
  <si>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</si>
  <si>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</si>
  <si>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</si>
  <si>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</si>
  <si>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</si>
  <si>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</si>
  <si>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</si>
  <si>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</si>
  <si>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</si>
  <si>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</si>
  <si>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</si>
  <si>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</si>
  <si>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</si>
  <si>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</si>
  <si>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</si>
  <si>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</si>
  <si>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</si>
  <si>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</si>
  <si>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</si>
  <si>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</si>
  <si>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</si>
  <si>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</si>
  <si>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</si>
  <si>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</si>
  <si>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</si>
  <si>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</si>
  <si>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</si>
  <si>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</si>
  <si>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</si>
  <si>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</si>
  <si>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</si>
  <si>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</si>
  <si>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</si>
  <si>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</si>
  <si>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</si>
  <si>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</si>
  <si>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</si>
  <si>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</si>
  <si>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</si>
  <si>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</si>
  <si>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</si>
  <si>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</si>
  <si>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</si>
  <si>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</si>
  <si>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</si>
  <si>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</si>
  <si>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</si>
  <si>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</si>
  <si>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</si>
  <si>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</si>
  <si>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</si>
  <si>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</si>
  <si>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</si>
  <si>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</si>
  <si>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</si>
  <si>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</si>
  <si>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</si>
  <si>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</si>
  <si>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</si>
  <si>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</si>
  <si>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</si>
  <si>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</si>
  <si>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</si>
  <si>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</si>
  <si>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</si>
  <si>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</si>
  <si>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</si>
  <si>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</si>
  <si>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</si>
  <si>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</si>
  <si>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</si>
  <si>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</si>
  <si>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</si>
  <si>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</si>
  <si>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</si>
  <si>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</si>
  <si>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</si>
  <si>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</si>
  <si>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</si>
  <si>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</si>
  <si>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</si>
  <si>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</si>
  <si>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</si>
  <si>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</si>
  <si>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</si>
  <si>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</si>
  <si>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</si>
  <si>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</si>
  <si>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</si>
  <si>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</si>
  <si>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</si>
  <si>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</si>
  <si>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</si>
  <si>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</si>
  <si>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</si>
  <si>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</si>
  <si>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</si>
  <si>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</si>
  <si>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</si>
  <si>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</si>
  <si>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</si>
  <si>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</si>
  <si>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</si>
  <si>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</si>
  <si>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</si>
  <si>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</si>
  <si>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</si>
  <si>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</si>
  <si>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</si>
  <si>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</si>
  <si>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</si>
  <si>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</si>
  <si>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</si>
  <si>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</si>
  <si>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</si>
  <si>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</si>
  <si>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</si>
  <si>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</si>
  <si>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</si>
  <si>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</si>
  <si>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</si>
  <si>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</si>
  <si>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</si>
  <si>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</si>
  <si>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</si>
  <si>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</si>
  <si>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</si>
  <si>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</si>
  <si>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</si>
  <si>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</si>
  <si>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</si>
  <si>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</si>
  <si>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</si>
  <si>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</si>
  <si>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</si>
  <si>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</si>
  <si>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</si>
  <si>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</si>
  <si>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</si>
  <si>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</si>
  <si>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</si>
  <si>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</si>
  <si>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</si>
  <si>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</si>
  <si>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</si>
  <si>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</si>
  <si>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</si>
  <si>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</si>
  <si>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</si>
  <si>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</si>
  <si>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</si>
  <si>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</si>
  <si>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</si>
  <si>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</si>
  <si>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</si>
  <si>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</si>
  <si>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</si>
  <si>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</si>
  <si>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</si>
  <si>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</si>
  <si>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</si>
  <si>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</si>
  <si>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</si>
  <si>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</si>
  <si>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</si>
  <si>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</si>
  <si>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</si>
  <si>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</si>
  <si>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</si>
  <si>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</si>
  <si>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</si>
  <si>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</si>
  <si>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</si>
  <si>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</si>
  <si>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</si>
  <si>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</si>
  <si>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</si>
  <si>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</si>
  <si>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</si>
  <si>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</si>
  <si>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</si>
  <si>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</si>
  <si>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</si>
  <si>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</si>
  <si>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</si>
  <si>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</si>
  <si>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</si>
  <si>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</si>
  <si>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</si>
  <si>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</si>
  <si>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</si>
  <si>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</si>
  <si>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</si>
  <si>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</si>
  <si>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</si>
  <si>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</si>
  <si>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</si>
  <si>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</si>
  <si>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</si>
  <si>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</si>
  <si>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</si>
  <si>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</si>
  <si>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</si>
  <si>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</si>
  <si>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</si>
  <si>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</si>
  <si>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</si>
  <si>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</si>
  <si>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</si>
  <si>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</si>
  <si>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</si>
  <si>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</si>
  <si>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</si>
  <si>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</si>
  <si>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</si>
  <si>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</si>
  <si>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</si>
  <si>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</si>
  <si>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</si>
  <si>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</si>
  <si>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</si>
  <si>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</si>
  <si>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</si>
  <si>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</si>
  <si>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</si>
  <si>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</si>
  <si>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</si>
  <si>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</si>
  <si>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</si>
  <si>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</si>
  <si>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</si>
  <si>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</si>
  <si>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</si>
  <si>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</si>
  <si>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</si>
  <si>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</si>
  <si>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</si>
  <si>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</si>
  <si>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</si>
  <si>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</si>
  <si>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</si>
  <si>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</si>
  <si>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</si>
  <si>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</si>
  <si>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</si>
  <si>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</si>
  <si>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</si>
  <si>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</si>
  <si>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</si>
  <si>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</si>
  <si>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</si>
  <si>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</si>
  <si>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</si>
  <si>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</si>
  <si>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</si>
  <si>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</si>
  <si>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</si>
  <si>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</si>
  <si>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</si>
  <si>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</si>
  <si>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</si>
  <si>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</si>
  <si>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</si>
  <si>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</si>
  <si>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</si>
  <si>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</si>
  <si>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</si>
  <si>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</si>
  <si>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</si>
  <si>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</si>
  <si>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</si>
  <si>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</si>
  <si>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</si>
  <si>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</si>
  <si>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</si>
  <si>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</si>
  <si>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</si>
  <si>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</si>
  <si>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</si>
  <si>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</si>
  <si>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</si>
  <si>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</si>
  <si>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</si>
  <si>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</si>
  <si>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</si>
  <si>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</si>
  <si>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</si>
  <si>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</si>
  <si>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</si>
  <si>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</si>
  <si>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</si>
  <si>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</si>
  <si>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</si>
  <si>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</si>
  <si>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</si>
  <si>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</si>
  <si>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</si>
  <si>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</si>
  <si>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</si>
  <si>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</si>
  <si>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</si>
  <si>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</si>
  <si>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</si>
  <si>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</si>
  <si>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</si>
  <si>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</si>
  <si>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</si>
  <si>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</si>
  <si>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</si>
  <si>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</si>
  <si>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</si>
  <si>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</si>
  <si>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</si>
  <si>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</si>
  <si>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</si>
  <si>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</si>
  <si>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</si>
  <si>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</si>
  <si>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</si>
  <si>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</si>
  <si>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</si>
  <si>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</si>
  <si>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</si>
  <si>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</si>
  <si>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</si>
  <si>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</si>
  <si>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</si>
  <si>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</si>
  <si>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</si>
  <si>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</si>
  <si>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</si>
  <si>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</si>
  <si>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</si>
  <si>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</si>
  <si>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</si>
  <si>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</si>
  <si>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</si>
  <si>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</si>
  <si>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</si>
  <si>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</si>
  <si>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</si>
  <si>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</si>
  <si>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</si>
  <si>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</si>
  <si>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</si>
  <si>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</si>
  <si>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</si>
  <si>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</si>
  <si>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</si>
  <si>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</si>
  <si>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</si>
  <si>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</si>
  <si>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</si>
  <si>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</si>
  <si>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</si>
  <si>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</si>
  <si>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</si>
  <si>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</si>
  <si>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</si>
  <si>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</si>
  <si>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</si>
  <si>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</si>
  <si>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</si>
  <si>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</si>
  <si>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</si>
  <si>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</si>
  <si>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</si>
  <si>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</si>
  <si>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</si>
  <si>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</si>
  <si>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</si>
  <si>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</si>
  <si>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</si>
  <si>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</si>
  <si>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</si>
  <si>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</si>
  <si>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</si>
  <si>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</si>
  <si>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</si>
  <si>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</si>
  <si>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</si>
  <si>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</si>
  <si>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</si>
  <si>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</si>
  <si>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</si>
  <si>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</si>
  <si>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</si>
  <si>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</si>
  <si>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</si>
  <si>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</si>
  <si>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</si>
  <si>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</si>
  <si>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</si>
  <si>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</si>
  <si>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</si>
  <si>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</si>
  <si>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</si>
  <si>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</si>
  <si>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</si>
  <si>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</si>
  <si>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</si>
  <si>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</si>
  <si>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</si>
  <si>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</si>
  <si>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</si>
  <si>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</si>
  <si>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</si>
  <si>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</si>
  <si>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</si>
  <si>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</si>
  <si>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</si>
  <si>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</si>
  <si>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</si>
  <si>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</si>
  <si>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</si>
  <si>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</si>
  <si>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</si>
  <si>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</si>
  <si>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</si>
  <si>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</si>
  <si>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</si>
  <si>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</si>
  <si>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</si>
  <si>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</si>
  <si>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</si>
  <si>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</si>
  <si>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</si>
  <si>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</si>
  <si>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</si>
  <si>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</si>
  <si>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</si>
  <si>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</si>
  <si>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</si>
  <si>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</si>
  <si>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</si>
  <si>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</si>
  <si>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</si>
  <si>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</si>
  <si>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</si>
  <si>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</si>
  <si>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</si>
  <si>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</si>
  <si>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</si>
  <si>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</si>
  <si>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</si>
  <si>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</si>
  <si>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</si>
  <si>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</si>
  <si>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</si>
  <si>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</si>
  <si>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</si>
  <si>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</si>
  <si>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</si>
  <si>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</si>
  <si>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</si>
  <si>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</si>
  <si>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</si>
  <si>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</si>
  <si>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</si>
  <si>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</si>
  <si>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</si>
  <si>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</si>
  <si>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</si>
  <si>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</si>
  <si>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</si>
  <si>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</si>
  <si>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</si>
  <si>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</si>
  <si>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</si>
  <si>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</si>
  <si>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</si>
  <si>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</si>
  <si>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</si>
  <si>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</si>
  <si>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</si>
  <si>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</si>
  <si>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</si>
  <si>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</si>
  <si>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</si>
  <si>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</si>
  <si>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</si>
  <si>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</si>
  <si>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</si>
  <si>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</si>
  <si>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</si>
  <si>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</si>
  <si>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</si>
  <si>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</si>
  <si>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</si>
  <si>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</si>
  <si>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</si>
  <si>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</si>
  <si>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</si>
  <si>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</si>
  <si>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</si>
  <si>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</si>
  <si>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</si>
  <si>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</si>
  <si>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</si>
  <si>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</si>
  <si>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</si>
  <si>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</si>
  <si>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</si>
  <si>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</si>
  <si>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</si>
  <si>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</si>
  <si>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</si>
  <si>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</si>
  <si>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</si>
  <si>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</si>
  <si>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</si>
  <si>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</si>
  <si>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</si>
  <si>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</si>
  <si>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</si>
  <si>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</si>
  <si>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</si>
  <si>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</si>
  <si>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</si>
  <si>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</si>
  <si>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</si>
  <si>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</si>
  <si>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</si>
  <si>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</si>
  <si>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</si>
  <si>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</si>
  <si>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</si>
  <si>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</si>
  <si>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</si>
  <si>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</si>
  <si>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</si>
  <si>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</si>
  <si>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</si>
  <si>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</si>
  <si>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</si>
  <si>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</si>
  <si>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</si>
  <si>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</si>
  <si>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</si>
  <si>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</si>
  <si>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</si>
  <si>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</si>
  <si>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</si>
  <si>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</si>
  <si>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</si>
  <si>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</si>
  <si>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</si>
  <si>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</si>
  <si>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</si>
  <si>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</si>
  <si>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</si>
  <si>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</si>
  <si>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</si>
  <si>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</si>
  <si>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</si>
  <si>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</si>
  <si>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</si>
  <si>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</si>
  <si>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</si>
  <si>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</si>
  <si>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</si>
  <si>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</si>
  <si>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</si>
  <si>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</si>
  <si>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</si>
  <si>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</si>
  <si>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</si>
  <si>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</si>
  <si>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</si>
  <si>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</si>
  <si>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</si>
  <si>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</si>
  <si>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</si>
  <si>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</si>
  <si>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</si>
  <si>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</si>
  <si>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</si>
  <si>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</si>
  <si>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</si>
  <si>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</si>
  <si>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</si>
  <si>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</si>
  <si>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</si>
  <si>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</si>
  <si>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</si>
  <si>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</si>
  <si>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</si>
  <si>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</si>
  <si>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</si>
  <si>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</si>
  <si>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</si>
  <si>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</si>
  <si>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</si>
  <si>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</si>
  <si>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</si>
  <si>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</si>
  <si>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</si>
  <si>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</si>
  <si>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</si>
  <si>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</si>
  <si>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</si>
  <si>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</si>
  <si>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</si>
  <si>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</si>
  <si>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</si>
  <si>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</si>
  <si>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</si>
  <si>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</si>
  <si>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</si>
  <si>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</si>
  <si>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</si>
  <si>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</si>
  <si>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</si>
  <si>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</si>
  <si>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</si>
  <si>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</si>
  <si>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</si>
  <si>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</si>
  <si>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</si>
  <si>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</si>
  <si>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</si>
  <si>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</si>
  <si>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</si>
  <si>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</si>
  <si>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</si>
  <si>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</si>
  <si>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</si>
  <si>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</si>
  <si>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</si>
  <si>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</si>
  <si>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</si>
  <si>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</si>
  <si>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</si>
  <si>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</si>
  <si>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</si>
  <si>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</si>
  <si>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</si>
  <si>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</si>
  <si>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</si>
  <si>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</si>
  <si>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</si>
  <si>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</si>
  <si>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</si>
  <si>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</si>
  <si>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</si>
  <si>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</si>
  <si>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</si>
  <si>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</si>
  <si>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</si>
  <si>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</si>
  <si>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</si>
  <si>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</si>
  <si>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</si>
  <si>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</si>
  <si>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</si>
  <si>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</si>
  <si>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</si>
  <si>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</si>
  <si>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</si>
  <si>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</si>
  <si>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</si>
  <si>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</si>
  <si>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</si>
  <si>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</si>
  <si>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</si>
  <si>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</si>
  <si>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</si>
  <si>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</si>
  <si>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</si>
  <si>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</si>
  <si>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</si>
  <si>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</si>
  <si>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</si>
  <si>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</si>
  <si>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</si>
  <si>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</si>
  <si>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</si>
  <si>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</si>
  <si>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</si>
  <si>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</si>
  <si>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</si>
  <si>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</si>
  <si>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</si>
  <si>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</si>
  <si>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</si>
  <si>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</si>
  <si>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</si>
  <si>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</si>
  <si>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</si>
  <si>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</si>
  <si>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</si>
  <si>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</si>
  <si>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</si>
  <si>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</si>
  <si>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</si>
  <si>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</si>
  <si>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</si>
  <si>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</si>
  <si>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</si>
  <si>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</si>
  <si>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</si>
  <si>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</si>
  <si>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</si>
  <si>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</si>
  <si>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</si>
  <si>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</si>
  <si>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</si>
  <si>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</si>
  <si>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</si>
  <si>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</si>
  <si>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</si>
  <si>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</si>
  <si>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</si>
  <si>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</si>
  <si>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</si>
  <si>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</si>
  <si>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</si>
  <si>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</si>
  <si>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</si>
  <si>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</si>
  <si>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</si>
  <si>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</si>
  <si>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</si>
  <si>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</si>
  <si>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</si>
  <si>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</si>
  <si>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</si>
  <si>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</si>
  <si>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</si>
  <si>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</si>
  <si>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</si>
  <si>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</si>
  <si>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</si>
  <si>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</si>
  <si>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</si>
  <si>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</si>
  <si>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</si>
  <si>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</si>
  <si>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</si>
  <si>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</si>
  <si>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</si>
  <si>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</si>
  <si>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</si>
  <si>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</si>
  <si>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</si>
  <si>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</si>
  <si>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</si>
  <si>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</si>
  <si>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</si>
  <si>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</si>
  <si>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</si>
  <si>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</si>
  <si>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</si>
  <si>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</si>
  <si>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</si>
  <si>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</si>
  <si>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</si>
  <si>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</si>
  <si>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</si>
  <si>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</si>
  <si>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</si>
  <si>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</si>
  <si>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</si>
  <si>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</si>
  <si>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</si>
  <si>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</si>
  <si>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</si>
  <si>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</si>
  <si>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</si>
  <si>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</si>
  <si>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</si>
  <si>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</si>
  <si>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</si>
  <si>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</si>
  <si>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</si>
  <si>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</si>
  <si>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</si>
  <si>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</si>
  <si>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</si>
  <si>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</si>
  <si>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</si>
  <si>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</si>
  <si>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</si>
  <si>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</si>
  <si>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</si>
  <si>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</si>
  <si>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</si>
  <si>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</si>
  <si>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</si>
  <si>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</si>
  <si>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</si>
  <si>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</si>
  <si>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</si>
  <si>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</si>
  <si>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</si>
  <si>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</si>
  <si>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</si>
  <si>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</si>
  <si>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</si>
  <si>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</si>
  <si>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</si>
  <si>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</si>
  <si>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</si>
  <si>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</si>
  <si>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</si>
  <si>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</si>
  <si>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</si>
  <si>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</si>
  <si>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</si>
  <si>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</si>
  <si>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</si>
  <si>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</si>
  <si>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</si>
  <si>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</si>
  <si>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</si>
  <si>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</si>
  <si>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</si>
  <si>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</si>
  <si>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</si>
  <si>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</si>
  <si>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</si>
  <si>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</si>
  <si>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</si>
  <si>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</si>
  <si>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</si>
  <si>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</si>
  <si>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</si>
  <si>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</si>
  <si>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</si>
  <si>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</si>
  <si>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</si>
  <si>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</si>
  <si>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</si>
  <si>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</si>
  <si>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</si>
  <si>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</si>
  <si>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</si>
  <si>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</si>
  <si>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</si>
  <si>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</si>
  <si>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</si>
  <si>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</si>
  <si>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</si>
  <si>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</si>
  <si>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</si>
  <si>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</si>
  <si>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</si>
  <si>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</si>
  <si>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</si>
  <si>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</si>
  <si>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</si>
  <si>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</si>
  <si>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</si>
  <si>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</si>
  <si>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</si>
  <si>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</si>
  <si>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</si>
  <si>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</si>
  <si>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</si>
  <si>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</si>
  <si>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</si>
  <si>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</si>
  <si>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</si>
  <si>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</si>
  <si>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</si>
  <si>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</si>
  <si>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</si>
  <si>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</si>
  <si>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</si>
  <si>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</si>
  <si>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</si>
  <si>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</si>
  <si>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</si>
  <si>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</si>
  <si>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</si>
  <si>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</si>
  <si>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</si>
  <si>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</si>
  <si>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</si>
  <si>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</si>
  <si>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</si>
  <si>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</si>
  <si>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</si>
  <si>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</si>
  <si>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</si>
  <si>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</si>
  <si>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</si>
  <si>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</si>
  <si>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</si>
  <si>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</si>
  <si>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</si>
  <si>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</si>
  <si>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</si>
  <si>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</si>
  <si>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</si>
  <si>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</si>
  <si>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</si>
  <si>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</si>
  <si>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</si>
  <si>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</si>
  <si>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</si>
  <si>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</si>
  <si>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</si>
  <si>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</si>
  <si>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</si>
  <si>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</si>
  <si>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</si>
  <si>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</si>
  <si>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</si>
  <si>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</si>
  <si>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</si>
  <si>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</si>
  <si>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</si>
  <si>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</si>
  <si>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</si>
  <si>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</si>
  <si>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</si>
  <si>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</si>
  <si>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</si>
  <si>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</si>
  <si>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</si>
  <si>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</si>
  <si>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</si>
  <si>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</si>
  <si>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</si>
  <si>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</si>
  <si>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</si>
  <si>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</si>
  <si>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</si>
  <si>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</si>
  <si>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</si>
  <si>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</si>
  <si>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</si>
  <si>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</si>
  <si>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</si>
  <si>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</si>
  <si>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</si>
  <si>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</si>
  <si>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</si>
  <si>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</si>
  <si>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</si>
  <si>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</si>
  <si>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</si>
  <si>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</si>
  <si>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</si>
  <si>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</si>
  <si>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</si>
  <si>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</si>
  <si>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</si>
  <si>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</si>
  <si>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</si>
  <si>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</si>
  <si>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</si>
  <si>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</si>
  <si>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</si>
  <si>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</si>
  <si>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</si>
  <si>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</si>
  <si>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</si>
  <si>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</si>
  <si>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</si>
  <si>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</si>
  <si>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</si>
  <si>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</si>
  <si>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</si>
  <si>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</si>
  <si>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</si>
  <si>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</si>
  <si>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</si>
  <si>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</si>
  <si>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</si>
  <si>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</si>
  <si>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</si>
  <si>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</si>
  <si>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</si>
  <si>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</si>
  <si>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</si>
  <si>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</si>
  <si>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</si>
  <si>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</si>
  <si>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</si>
  <si>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</si>
  <si>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</si>
  <si>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</si>
  <si>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</si>
  <si>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</si>
  <si>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</si>
  <si>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</si>
  <si>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</si>
  <si>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</si>
  <si>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</si>
  <si>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</si>
  <si>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</si>
  <si>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</si>
  <si>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</si>
  <si>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</si>
  <si>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</si>
  <si>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</si>
  <si>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</si>
  <si>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</si>
  <si>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</si>
  <si>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</si>
  <si>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</si>
  <si>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</si>
  <si>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</si>
  <si>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</si>
  <si>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</si>
  <si>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</si>
  <si>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</si>
  <si>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</si>
  <si>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</si>
  <si>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</si>
  <si>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</si>
  <si>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</si>
  <si>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</si>
  <si>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</si>
  <si>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</si>
  <si>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</si>
  <si>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</si>
  <si>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</si>
  <si>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</si>
  <si>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</si>
  <si>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</si>
  <si>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</si>
  <si>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</si>
  <si>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</si>
  <si>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</si>
  <si>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</si>
  <si>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</si>
  <si>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</si>
  <si>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</si>
  <si>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</si>
  <si>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</si>
  <si>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</si>
  <si>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</si>
  <si>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</si>
  <si>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</si>
  <si>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</si>
  <si>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</si>
  <si>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</si>
  <si>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</si>
  <si>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</si>
  <si>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</si>
  <si>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</si>
  <si>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</si>
  <si>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</si>
  <si>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</si>
  <si>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</si>
  <si>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</si>
  <si>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</si>
  <si>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</si>
  <si>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</si>
  <si>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</si>
  <si>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</si>
  <si>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</si>
  <si>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</si>
  <si>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</si>
  <si>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</si>
  <si>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</si>
  <si>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</si>
  <si>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</si>
  <si>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</si>
  <si>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</si>
  <si>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</si>
  <si>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</si>
  <si>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</si>
  <si>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</si>
  <si>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</si>
  <si>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</si>
  <si>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</si>
  <si>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</si>
  <si>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</si>
  <si>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</si>
  <si>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</si>
  <si>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</si>
  <si>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</si>
  <si>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</si>
  <si>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</si>
  <si>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</si>
  <si>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</si>
  <si>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</si>
  <si>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</si>
  <si>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</si>
  <si>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</si>
  <si>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</si>
  <si>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</si>
  <si>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</si>
  <si>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</si>
  <si>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</si>
  <si>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</si>
  <si>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</si>
  <si>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</si>
  <si>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</si>
  <si>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</si>
  <si>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</si>
  <si>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</si>
  <si>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</si>
  <si>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</si>
  <si>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</si>
  <si>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</si>
  <si>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</si>
  <si>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</si>
  <si>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</si>
  <si>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</si>
  <si>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</si>
  <si>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</si>
  <si>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</si>
  <si>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</si>
  <si>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</si>
  <si>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</si>
  <si>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</si>
  <si>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</si>
  <si>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</si>
  <si>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</si>
  <si>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</si>
  <si>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</si>
  <si>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</si>
  <si>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</si>
  <si>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</si>
  <si>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</si>
  <si>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</si>
  <si>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</si>
  <si>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</si>
  <si>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</si>
  <si>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</si>
  <si>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</si>
  <si>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</si>
  <si>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</si>
  <si>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</si>
  <si>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</si>
  <si>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</si>
  <si>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</si>
  <si>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</si>
  <si>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</si>
  <si>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</si>
  <si>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</si>
  <si>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</si>
  <si>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</si>
  <si>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</si>
  <si>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</si>
  <si>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</si>
  <si>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</si>
  <si>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</si>
  <si>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</si>
  <si>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</si>
  <si>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</si>
  <si>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</si>
  <si>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</si>
  <si>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</si>
  <si>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</si>
  <si>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</si>
  <si>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</si>
  <si>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</si>
  <si>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</si>
  <si>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</si>
  <si>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</si>
  <si>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</si>
  <si>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</si>
  <si>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</si>
  <si>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</si>
  <si>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</si>
  <si>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</si>
  <si>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</si>
  <si>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</si>
  <si>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</si>
  <si>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</si>
  <si>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</si>
  <si>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</si>
  <si>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</si>
  <si>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</si>
  <si>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</si>
  <si>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</si>
  <si>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</si>
  <si>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</si>
  <si>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</si>
  <si>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</si>
  <si>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</si>
  <si>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</si>
  <si>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</si>
  <si>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</si>
  <si>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</si>
  <si>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</si>
  <si>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</si>
  <si>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</si>
  <si>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</si>
  <si>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</si>
  <si>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</si>
  <si>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</si>
  <si>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</si>
  <si>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</si>
  <si>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</si>
  <si>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</si>
  <si>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</si>
  <si>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</si>
  <si>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</si>
  <si>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</si>
  <si>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</si>
  <si>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</si>
  <si>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</si>
  <si>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</si>
  <si>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</si>
  <si>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</si>
  <si>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</si>
  <si>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</si>
  <si>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</si>
  <si>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</si>
  <si>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</si>
  <si>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</si>
  <si>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</si>
  <si>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</si>
  <si>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</si>
  <si>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</si>
  <si>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</si>
  <si>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</si>
  <si>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</si>
  <si>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</si>
  <si>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</si>
  <si>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</si>
  <si>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</si>
  <si>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</si>
  <si>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</si>
  <si>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</si>
  <si>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</si>
  <si>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</si>
  <si>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</si>
  <si>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</si>
  <si>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</si>
  <si>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</si>
  <si>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</si>
  <si>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</si>
  <si>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</si>
  <si>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</si>
  <si>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</si>
  <si>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</si>
  <si>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</si>
  <si>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</si>
  <si>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</si>
  <si>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</si>
  <si>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</si>
  <si>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</si>
  <si>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</si>
  <si>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</si>
  <si>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</si>
  <si>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</si>
  <si>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</si>
  <si>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</si>
  <si>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</si>
  <si>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</si>
  <si>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</si>
  <si>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</si>
  <si>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</si>
  <si>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</si>
  <si>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</si>
  <si>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</si>
  <si>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</si>
  <si>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</si>
  <si>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</si>
  <si>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</si>
  <si>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</si>
  <si>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</si>
  <si>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</si>
  <si>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</si>
  <si>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</si>
  <si>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</si>
  <si>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</si>
  <si>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</si>
  <si>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</si>
  <si>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</si>
  <si>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</si>
  <si>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</si>
  <si>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</si>
  <si>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</si>
  <si>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</si>
  <si>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</si>
  <si>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</si>
  <si>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</si>
  <si>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</si>
  <si>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</si>
  <si>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</si>
  <si>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</si>
  <si>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</si>
  <si>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</si>
  <si>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</si>
  <si>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</si>
  <si>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</si>
  <si>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</si>
  <si>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</si>
  <si>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</si>
  <si>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</si>
  <si>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</si>
  <si>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</si>
  <si>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</si>
  <si>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</si>
  <si>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</si>
  <si>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</si>
  <si>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</si>
  <si>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</si>
  <si>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</si>
  <si>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</si>
  <si>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</si>
  <si>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</si>
  <si>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</si>
  <si>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</si>
  <si>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</si>
  <si>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</si>
  <si>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</si>
  <si>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</si>
  <si>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</si>
  <si>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</si>
  <si>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</si>
  <si>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</si>
  <si>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</si>
  <si>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</si>
  <si>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</si>
  <si>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</si>
  <si>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</si>
  <si>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</si>
  <si>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</si>
  <si>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</si>
  <si>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</si>
  <si>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</si>
  <si>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</si>
  <si>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</si>
  <si>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</si>
  <si>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</si>
  <si>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</si>
  <si>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</si>
  <si>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</si>
  <si>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</si>
  <si>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</si>
  <si>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</si>
  <si>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</si>
  <si>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</si>
  <si>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</si>
  <si>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</si>
  <si>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</si>
  <si>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</si>
  <si>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</si>
  <si>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</si>
  <si>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</si>
  <si>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</si>
  <si>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</si>
  <si>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</si>
  <si>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</si>
  <si>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</si>
  <si>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</si>
  <si>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</si>
  <si>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</si>
  <si>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</si>
  <si>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</si>
  <si>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</si>
  <si>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</si>
  <si>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</si>
  <si>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</si>
  <si>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</si>
  <si>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</si>
  <si>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</si>
  <si>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</si>
  <si>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</si>
  <si>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</si>
  <si>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</si>
  <si>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</si>
  <si>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</si>
  <si>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</si>
  <si>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</si>
  <si>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</si>
  <si>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</si>
  <si>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</si>
  <si>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</si>
  <si>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</si>
  <si>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</si>
  <si>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</si>
  <si>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</si>
  <si>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</si>
  <si>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</si>
  <si>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</si>
  <si>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</si>
  <si>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</si>
  <si>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</si>
  <si>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</si>
  <si>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</si>
  <si>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</si>
  <si>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</si>
  <si>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</si>
  <si>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</si>
  <si>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</si>
  <si>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</si>
  <si>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</si>
  <si>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</si>
  <si>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</si>
  <si>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</si>
  <si>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</si>
  <si>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</si>
  <si>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</si>
  <si>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</si>
  <si>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</si>
  <si>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</si>
  <si>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</si>
  <si>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</si>
  <si>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</si>
  <si>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</si>
  <si>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</si>
  <si>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</si>
  <si>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</si>
  <si>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</si>
  <si>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</si>
  <si>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</si>
  <si>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</si>
  <si>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</si>
  <si>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</si>
  <si>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</si>
  <si>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</si>
  <si>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</si>
  <si>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</si>
  <si>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</si>
  <si>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</si>
  <si>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</si>
  <si>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</si>
  <si>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</si>
  <si>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</si>
  <si>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</si>
  <si>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</si>
  <si>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</si>
  <si>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</si>
  <si>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</si>
  <si>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</si>
  <si>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</si>
  <si>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</si>
  <si>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</si>
  <si>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</si>
  <si>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</si>
  <si>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</si>
  <si>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</si>
  <si>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</si>
  <si>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</si>
  <si>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</si>
  <si>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</si>
  <si>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</si>
  <si>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</si>
  <si>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</si>
  <si>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</si>
  <si>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</si>
  <si>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</si>
  <si>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</si>
  <si>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</si>
  <si>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</si>
  <si>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</si>
  <si>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</si>
  <si>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</si>
  <si>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</si>
  <si>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</si>
  <si>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</si>
  <si>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</si>
  <si>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</si>
  <si>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</si>
  <si>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</si>
  <si>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</si>
  <si>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</si>
  <si>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</si>
  <si>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</si>
  <si>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</si>
  <si>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</si>
  <si>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</si>
  <si>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</si>
  <si>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</si>
  <si>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</si>
  <si>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</si>
  <si>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</si>
  <si>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</si>
  <si>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</si>
  <si>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</si>
  <si>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</si>
  <si>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</si>
  <si>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</si>
  <si>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</si>
  <si>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</si>
  <si>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</si>
  <si>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</si>
  <si>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</si>
  <si>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</si>
  <si>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</si>
  <si>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</si>
  <si>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</si>
  <si>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</si>
  <si>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</si>
  <si>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</si>
  <si>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</si>
  <si>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</si>
  <si>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</si>
  <si>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</si>
  <si>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</si>
  <si>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</si>
  <si>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</si>
  <si>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</si>
  <si>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</si>
  <si>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</si>
  <si>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</si>
  <si>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</si>
  <si>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</si>
  <si>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</si>
  <si>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</si>
  <si>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</si>
  <si>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</si>
  <si>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</si>
  <si>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</si>
  <si>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</si>
  <si>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</si>
  <si>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</si>
  <si>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</si>
  <si>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</si>
  <si>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</si>
  <si>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</si>
  <si>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</si>
  <si>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</si>
  <si>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</si>
  <si>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</si>
  <si>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</si>
  <si>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</si>
  <si>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</si>
  <si>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</si>
  <si>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</si>
  <si>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</si>
  <si>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</si>
  <si>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</si>
  <si>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</si>
  <si>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</si>
  <si>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</si>
  <si>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</si>
  <si>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</si>
  <si>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</si>
  <si>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</si>
  <si>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</si>
  <si>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</si>
  <si>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</si>
  <si>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</si>
  <si>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</si>
  <si>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</si>
  <si>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</si>
  <si>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</si>
  <si>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</si>
  <si>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</si>
  <si>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</si>
  <si>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</si>
  <si>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</si>
  <si>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</si>
  <si>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</si>
  <si>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</si>
  <si>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</si>
  <si>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</si>
  <si>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</si>
  <si>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</si>
  <si>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</si>
  <si>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</si>
  <si>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</si>
  <si>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</si>
  <si>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</si>
  <si>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</si>
  <si>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</si>
  <si>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</si>
  <si>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</si>
  <si>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</si>
  <si>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</si>
  <si>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</si>
  <si>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</si>
  <si>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</si>
  <si>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</si>
  <si>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</si>
  <si>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</si>
  <si>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</si>
  <si>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</si>
  <si>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</si>
  <si>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</si>
  <si>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</si>
  <si>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</si>
  <si>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</si>
  <si>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</si>
  <si>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</si>
  <si>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</si>
  <si>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</si>
  <si>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</si>
  <si>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</si>
  <si>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</si>
  <si>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</si>
  <si>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</si>
  <si>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</si>
  <si>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</si>
  <si>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</si>
  <si>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</si>
  <si>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</si>
  <si>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</si>
  <si>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</si>
  <si>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</si>
  <si>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</si>
  <si>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</si>
  <si>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</si>
  <si>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</si>
  <si>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</si>
  <si>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</si>
  <si>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</si>
  <si>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</si>
  <si>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</si>
  <si>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</si>
  <si>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</si>
  <si>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</si>
  <si>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</si>
  <si>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</si>
  <si>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</si>
  <si>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</si>
  <si>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</si>
  <si>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</si>
  <si>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</si>
  <si>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</si>
  <si>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</si>
  <si>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</si>
  <si>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</si>
  <si>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</si>
  <si>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</si>
  <si>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</si>
  <si>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</si>
  <si>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</si>
  <si>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</si>
  <si>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</si>
  <si>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</si>
  <si>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</si>
  <si>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</si>
  <si>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</si>
  <si>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</si>
  <si>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</si>
  <si>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</si>
  <si>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</si>
  <si>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</si>
  <si>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</si>
  <si>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</si>
  <si>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</si>
  <si>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</si>
  <si>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</si>
  <si>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</si>
  <si>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</si>
  <si>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</si>
  <si>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</si>
  <si>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</si>
  <si>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</si>
  <si>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</si>
  <si>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</si>
  <si>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</si>
  <si>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</si>
  <si>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</si>
  <si>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</si>
  <si>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</si>
  <si>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</si>
  <si>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</si>
  <si>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</si>
  <si>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</si>
  <si>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</si>
  <si>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</si>
  <si>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</si>
  <si>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</si>
  <si>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</si>
  <si>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</si>
  <si>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</si>
  <si>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</si>
  <si>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</si>
  <si>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</si>
  <si>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</si>
  <si>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</si>
  <si>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</si>
  <si>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</si>
  <si>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</si>
  <si>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</si>
  <si>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</si>
  <si>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</si>
  <si>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</si>
  <si>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</si>
  <si>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</si>
  <si>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</si>
  <si>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</si>
  <si>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</si>
  <si>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</si>
  <si>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</si>
  <si>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</si>
  <si>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</si>
  <si>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</si>
  <si>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</si>
  <si>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</si>
  <si>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</si>
  <si>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</si>
  <si>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</si>
  <si>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</si>
  <si>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</si>
  <si>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</si>
  <si>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</si>
  <si>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</si>
  <si>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</si>
  <si>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</si>
  <si>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</si>
  <si>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</si>
  <si>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</si>
  <si>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</si>
  <si>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</si>
  <si>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</si>
  <si>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</si>
  <si>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</si>
  <si>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</si>
  <si>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</si>
  <si>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</si>
  <si>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</si>
  <si>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</si>
  <si>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</si>
  <si>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</si>
  <si>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</si>
  <si>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</si>
  <si>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</si>
  <si>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</si>
  <si>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</si>
  <si>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</si>
  <si>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</si>
  <si>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</si>
  <si>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</si>
  <si>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</si>
  <si>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</si>
  <si>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</si>
  <si>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</si>
  <si>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</si>
  <si>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</si>
  <si>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</si>
  <si>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</si>
  <si>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</si>
  <si>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</si>
  <si>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</si>
  <si>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</si>
  <si>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</si>
  <si>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</si>
  <si>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</si>
  <si>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</si>
  <si>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</si>
  <si>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</si>
  <si>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</si>
  <si>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</si>
  <si>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</si>
  <si>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</si>
  <si>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</si>
  <si>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</si>
  <si>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</si>
  <si>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</si>
  <si>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</si>
  <si>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</si>
  <si>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</si>
  <si>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</si>
  <si>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</si>
  <si>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</si>
  <si>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</si>
  <si>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</si>
  <si>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</si>
  <si>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</si>
  <si>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</si>
  <si>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</si>
  <si>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</si>
  <si>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</si>
  <si>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</si>
  <si>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</si>
  <si>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</si>
  <si>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</si>
  <si>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</si>
  <si>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</si>
  <si>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</si>
  <si>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</si>
  <si>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</si>
  <si>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</si>
  <si>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</si>
  <si>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</si>
  <si>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</si>
  <si>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</si>
  <si>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</si>
  <si>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</si>
  <si>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</si>
  <si>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</si>
  <si>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</si>
  <si>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</si>
  <si>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</si>
  <si>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</si>
  <si>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</si>
  <si>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</si>
  <si>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</si>
  <si>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</si>
  <si>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</si>
  <si>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</si>
  <si>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</si>
  <si>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</si>
  <si>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</si>
  <si>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</si>
  <si>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</si>
  <si>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</si>
  <si>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</si>
  <si>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</si>
  <si>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</si>
  <si>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</si>
  <si>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</si>
  <si>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</si>
  <si>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</si>
  <si>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</si>
  <si>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</si>
  <si>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</si>
  <si>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</si>
  <si>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</si>
  <si>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</si>
  <si>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</si>
  <si>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</si>
  <si>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</si>
  <si>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</si>
  <si>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</si>
  <si>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</si>
  <si>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</si>
  <si>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</si>
  <si>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</si>
  <si>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</si>
  <si>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</si>
  <si>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</si>
  <si>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</si>
  <si>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</si>
  <si>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</si>
  <si>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</si>
  <si>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</si>
  <si>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</si>
  <si>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</si>
  <si>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</si>
  <si>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</si>
  <si>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</si>
  <si>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</si>
  <si>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</si>
  <si>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</si>
  <si>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</si>
  <si>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</si>
  <si>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</si>
  <si>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</si>
  <si>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</si>
  <si>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</si>
  <si>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</si>
  <si>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</si>
  <si>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</si>
  <si>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</si>
  <si>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</si>
  <si>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</si>
  <si>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</si>
  <si>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</si>
  <si>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</si>
  <si>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</si>
  <si>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</si>
  <si>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</si>
  <si>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</si>
  <si>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</si>
  <si>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</si>
  <si>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</si>
  <si>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</si>
  <si>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</si>
  <si>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</si>
  <si>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</si>
  <si>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</si>
  <si>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</si>
  <si>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</si>
  <si>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</si>
  <si>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</si>
  <si>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</si>
  <si>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</si>
  <si>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</si>
  <si>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</si>
  <si>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</si>
  <si>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</si>
  <si>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</si>
  <si>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</si>
  <si>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</si>
  <si>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</si>
  <si>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</si>
  <si>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</si>
  <si>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</si>
  <si>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</si>
  <si>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</si>
  <si>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</si>
  <si>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</si>
  <si>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</si>
  <si>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</si>
  <si>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</si>
  <si>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</si>
  <si>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</si>
  <si>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</si>
  <si>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</si>
  <si>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</si>
  <si>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</si>
  <si>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</si>
  <si>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</si>
  <si>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</si>
  <si>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</si>
  <si>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</si>
  <si>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</si>
  <si>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</si>
  <si>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</si>
  <si>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</si>
  <si>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</si>
  <si>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</si>
  <si>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</si>
  <si>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</si>
  <si>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</si>
  <si>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</si>
  <si>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</si>
  <si>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</si>
  <si>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</si>
  <si>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</si>
  <si>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</si>
  <si>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</si>
  <si>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</si>
  <si>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</si>
  <si>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</si>
  <si>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</si>
  <si>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</si>
  <si>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</si>
  <si>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</si>
  <si>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</si>
  <si>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</si>
  <si>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</si>
  <si>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</si>
  <si>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</si>
  <si>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</si>
  <si>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</si>
  <si>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</si>
  <si>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</si>
  <si>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</si>
  <si>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</si>
  <si>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</si>
  <si>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</si>
  <si>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</si>
  <si>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</si>
  <si>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</si>
  <si>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</si>
  <si>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</si>
  <si>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</si>
  <si>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</si>
  <si>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</si>
  <si>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</si>
  <si>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</si>
  <si>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</si>
  <si>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</si>
  <si>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</si>
  <si>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</si>
  <si>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</si>
  <si>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</si>
  <si>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</si>
  <si>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</si>
  <si>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</si>
  <si>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</si>
  <si>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</si>
  <si>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</si>
  <si>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</si>
  <si>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</si>
  <si>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</si>
  <si>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</si>
  <si>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</si>
  <si>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</si>
  <si>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</si>
  <si>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</si>
  <si>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</si>
  <si>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</si>
  <si>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</si>
  <si>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</si>
  <si>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</si>
  <si>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</si>
  <si>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</si>
  <si>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</si>
  <si>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</si>
  <si>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</si>
  <si>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</si>
  <si>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</si>
  <si>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</si>
  <si>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</si>
  <si>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</si>
  <si>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</si>
  <si>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</si>
  <si>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</si>
  <si>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</si>
  <si>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</si>
  <si>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</si>
  <si>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</si>
  <si>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</si>
  <si>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</si>
  <si>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</si>
  <si>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</si>
  <si>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</si>
  <si>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</si>
  <si>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</si>
  <si>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</si>
  <si>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</si>
  <si>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</si>
  <si>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</si>
  <si>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</si>
  <si>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</si>
  <si>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</si>
  <si>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</si>
  <si>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</si>
  <si>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</si>
  <si>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</si>
  <si>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</si>
  <si>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</si>
  <si>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</si>
  <si>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</si>
  <si>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</si>
  <si>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</si>
  <si>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</si>
  <si>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</si>
  <si>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</si>
  <si>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</si>
  <si>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</si>
  <si>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</si>
  <si>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</si>
  <si>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</si>
  <si>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</si>
  <si>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</si>
  <si>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</si>
  <si>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</si>
  <si>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</si>
  <si>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</si>
  <si>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</si>
  <si>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</si>
  <si>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</si>
  <si>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</si>
  <si>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</si>
  <si>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</si>
  <si>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</si>
  <si>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</si>
  <si>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</si>
  <si>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</si>
  <si>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</si>
  <si>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</si>
  <si>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</si>
  <si>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</si>
  <si>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</si>
  <si>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</si>
  <si>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</si>
  <si>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</si>
  <si>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</si>
  <si>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</si>
  <si>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</si>
  <si>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</si>
  <si>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</si>
  <si>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</si>
  <si>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</si>
  <si>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</si>
  <si>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</si>
  <si>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</si>
  <si>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</si>
  <si>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</si>
  <si>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</si>
  <si>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</si>
  <si>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</si>
  <si>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</si>
  <si>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</si>
  <si>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</si>
  <si>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</si>
  <si>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</si>
  <si>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</si>
  <si>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</si>
  <si>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</si>
  <si>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</si>
  <si>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</si>
  <si>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</si>
  <si>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</si>
  <si>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</si>
  <si>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</si>
  <si>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</si>
  <si>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</si>
  <si>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</si>
  <si>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</si>
  <si>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</si>
  <si>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</si>
  <si>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</si>
  <si>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</si>
  <si>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</si>
  <si>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</si>
  <si>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</si>
  <si>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</si>
  <si>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</si>
  <si>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</si>
  <si>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</si>
  <si>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</si>
  <si>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</si>
  <si>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</si>
  <si>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</si>
  <si>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</si>
  <si>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</si>
  <si>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</si>
  <si>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</si>
  <si>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</si>
  <si>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</si>
  <si>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</si>
  <si>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</si>
  <si>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</si>
  <si>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</si>
  <si>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</si>
  <si>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</si>
  <si>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</si>
  <si>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</si>
  <si>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</si>
  <si>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</si>
  <si>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</si>
  <si>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</si>
  <si>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</si>
  <si>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</si>
  <si>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</si>
  <si>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</si>
  <si>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</si>
  <si>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</si>
  <si>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</si>
  <si>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</si>
  <si>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</si>
  <si>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</si>
  <si>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</si>
  <si>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</si>
  <si>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</si>
  <si>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</si>
  <si>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</si>
  <si>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</si>
  <si>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</si>
  <si>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</si>
  <si>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</si>
  <si>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</si>
  <si>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</si>
  <si>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</si>
  <si>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</si>
  <si>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</si>
  <si>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</si>
  <si>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</si>
  <si>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</si>
  <si>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</si>
  <si>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</si>
  <si>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</si>
  <si>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</si>
  <si>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</si>
  <si>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</si>
  <si>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</si>
  <si>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</si>
  <si>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</si>
  <si>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</si>
  <si>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</si>
  <si>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</si>
  <si>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</si>
  <si>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</si>
  <si>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</si>
  <si>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</si>
  <si>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</si>
  <si>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</si>
  <si>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</si>
  <si>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</si>
  <si>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</si>
  <si>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</si>
  <si>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</si>
  <si>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</si>
  <si>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</si>
  <si>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</si>
  <si>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</si>
  <si>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</si>
  <si>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</si>
  <si>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</si>
  <si>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</si>
  <si>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</si>
  <si>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</si>
  <si>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</si>
  <si>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</si>
  <si>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</si>
  <si>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</si>
  <si>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</si>
  <si>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</si>
  <si>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</si>
  <si>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</si>
  <si>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</si>
  <si>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</si>
  <si>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</si>
  <si>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</si>
  <si>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</si>
  <si>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</si>
  <si>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</si>
  <si>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</si>
  <si>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</si>
  <si>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</si>
  <si>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</si>
  <si>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</si>
  <si>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</si>
  <si>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</si>
  <si>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</si>
  <si>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</si>
  <si>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</si>
  <si>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</si>
  <si>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</si>
  <si>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</si>
  <si>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</si>
  <si>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</si>
  <si>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</si>
  <si>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</si>
  <si>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</si>
  <si>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</si>
  <si>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</si>
  <si>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</si>
  <si>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</si>
  <si>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</si>
  <si>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</si>
  <si>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</si>
  <si>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</si>
  <si>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</si>
  <si>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</si>
  <si>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</si>
  <si>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</si>
  <si>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</si>
  <si>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</si>
  <si>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</si>
  <si>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</si>
  <si>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</si>
  <si>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</si>
  <si>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</si>
  <si>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</si>
  <si>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</si>
  <si>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</si>
  <si>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</si>
  <si>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</si>
  <si>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</si>
  <si>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</si>
  <si>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</si>
  <si>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</si>
  <si>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</si>
  <si>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</si>
  <si>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</si>
  <si>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</si>
  <si>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</si>
  <si>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</si>
  <si>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</si>
  <si>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</si>
  <si>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</si>
  <si>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</si>
  <si>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</si>
  <si>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</si>
  <si>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</si>
  <si>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</si>
  <si>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</si>
  <si>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</si>
  <si>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</si>
  <si>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</si>
  <si>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</si>
  <si>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</si>
  <si>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</si>
  <si>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</si>
  <si>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</si>
  <si>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</si>
  <si>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</si>
  <si>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</si>
  <si>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</si>
  <si>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</si>
  <si>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</si>
  <si>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</si>
  <si>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</si>
  <si>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</si>
  <si>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</si>
  <si>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</si>
  <si>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</si>
  <si>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</si>
  <si>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</si>
  <si>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</si>
  <si>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</si>
  <si>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</si>
  <si>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</si>
  <si>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</si>
  <si>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</si>
  <si>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</si>
  <si>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</si>
  <si>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</si>
  <si>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</si>
  <si>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</si>
  <si>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</si>
  <si>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</si>
  <si>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</si>
  <si>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</si>
  <si>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</si>
  <si>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</si>
  <si>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</si>
  <si>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</si>
  <si>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</si>
  <si>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</si>
  <si>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</si>
  <si>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</si>
  <si>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</si>
  <si>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</si>
  <si>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</si>
  <si>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</si>
  <si>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</si>
  <si>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</si>
  <si>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</si>
  <si>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</si>
  <si>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</si>
  <si>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</si>
  <si>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</si>
  <si>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</si>
  <si>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</si>
  <si>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</si>
  <si>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</si>
  <si>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</si>
  <si>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</si>
  <si>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</si>
  <si>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</si>
  <si>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</si>
  <si>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</si>
  <si>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</si>
  <si>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</si>
  <si>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</si>
  <si>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</si>
  <si>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</si>
  <si>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</si>
  <si>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</si>
  <si>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</si>
  <si>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</si>
  <si>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</si>
  <si>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</si>
  <si>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</si>
  <si>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</si>
  <si>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</si>
  <si>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</si>
  <si>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</si>
  <si>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</si>
  <si>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</si>
  <si>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</si>
  <si>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</si>
  <si>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</si>
  <si>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</si>
  <si>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</si>
  <si>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</si>
  <si>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</si>
  <si>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</si>
  <si>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</si>
  <si>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</si>
  <si>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</si>
  <si>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</si>
  <si>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</si>
  <si>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</si>
  <si>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</si>
  <si>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</si>
  <si>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</si>
  <si>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</si>
  <si>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</si>
  <si>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</si>
  <si>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</si>
  <si>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</si>
  <si>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</si>
  <si>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</si>
  <si>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</si>
  <si>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</si>
  <si>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</si>
  <si>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</si>
  <si>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</si>
  <si>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</si>
  <si>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</si>
  <si>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</si>
  <si>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</si>
  <si>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</si>
  <si>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</si>
  <si>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</si>
  <si>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</si>
  <si>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</si>
  <si>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</si>
  <si>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</si>
  <si>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</si>
  <si>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</si>
  <si>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</si>
  <si>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</si>
  <si>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</si>
  <si>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</si>
  <si>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</si>
  <si>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</si>
  <si>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</si>
  <si>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</si>
  <si>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</si>
  <si>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</si>
  <si>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</si>
  <si>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</si>
  <si>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</si>
  <si>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</si>
  <si>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</si>
  <si>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</si>
  <si>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</si>
  <si>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</si>
  <si>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</si>
  <si>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</si>
  <si>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</si>
  <si>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</si>
  <si>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</si>
  <si>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</si>
  <si>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</si>
  <si>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</si>
  <si>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</si>
  <si>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</si>
  <si>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</si>
  <si>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</si>
  <si>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</si>
  <si>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</si>
  <si>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</si>
  <si>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</si>
  <si>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</si>
  <si>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</si>
  <si>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</si>
  <si>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</si>
  <si>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</si>
  <si>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</si>
  <si>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</si>
  <si>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</si>
  <si>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</si>
  <si>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</si>
  <si>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</si>
  <si>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</si>
  <si>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</si>
  <si>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</si>
  <si>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</si>
  <si>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</si>
  <si>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</si>
  <si>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</si>
  <si>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</si>
  <si>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</si>
  <si>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</si>
  <si>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</si>
  <si>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</si>
  <si>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</si>
  <si>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</si>
  <si>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</si>
  <si>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</si>
  <si>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</si>
  <si>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</si>
  <si>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</si>
  <si>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</si>
  <si>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</si>
  <si>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</si>
  <si>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</si>
  <si>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</si>
  <si>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</si>
  <si>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</si>
  <si>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</si>
  <si>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</si>
  <si>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</si>
  <si>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</si>
  <si>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</si>
  <si>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</si>
  <si>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</si>
  <si>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</si>
  <si>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</si>
  <si>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</si>
  <si>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</si>
  <si>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</si>
  <si>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</si>
  <si>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</si>
  <si>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</si>
  <si>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</si>
  <si>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</si>
  <si>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</si>
  <si>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</si>
  <si>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</si>
  <si>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</si>
  <si>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</si>
  <si>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</si>
  <si>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</si>
  <si>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</si>
  <si>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</si>
  <si>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</si>
  <si>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</si>
  <si>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</si>
  <si>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</si>
  <si>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</si>
  <si>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</si>
  <si>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</si>
  <si>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</si>
  <si>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</si>
  <si>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</si>
  <si>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</si>
  <si>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</si>
  <si>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</si>
  <si>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</si>
  <si>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</si>
  <si>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</si>
  <si>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</si>
  <si>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</si>
  <si>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</si>
  <si>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</si>
  <si>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</si>
  <si>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</si>
  <si>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</si>
  <si>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</si>
  <si>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</si>
  <si>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</si>
  <si>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</si>
  <si>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</si>
  <si>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</si>
  <si>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</si>
  <si>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</si>
  <si>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</si>
  <si>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</si>
  <si>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</si>
  <si>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</si>
  <si>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</si>
  <si>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</si>
  <si>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</si>
  <si>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</si>
  <si>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</si>
  <si>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</si>
  <si>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</si>
  <si>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</si>
  <si>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</si>
  <si>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</si>
  <si>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</si>
  <si>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</si>
  <si>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</si>
  <si>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</si>
  <si>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</si>
  <si>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</si>
  <si>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</si>
  <si>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</si>
  <si>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</si>
  <si>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</si>
  <si>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</si>
  <si>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</si>
  <si>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</si>
  <si>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</si>
  <si>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</si>
  <si>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</si>
  <si>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</si>
  <si>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</si>
  <si>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</si>
  <si>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</si>
  <si>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</si>
  <si>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</si>
  <si>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</si>
  <si>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</si>
  <si>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</si>
  <si>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</si>
  <si>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</si>
  <si>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</si>
  <si>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</si>
  <si>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</si>
  <si>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</si>
  <si>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</si>
  <si>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</si>
  <si>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</si>
  <si>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</si>
  <si>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</si>
  <si>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</si>
  <si>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</si>
  <si>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</si>
  <si>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</si>
  <si>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</si>
  <si>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</si>
  <si>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</si>
  <si>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</si>
  <si>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</si>
  <si>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</si>
  <si>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</si>
  <si>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</si>
  <si>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</si>
  <si>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</si>
  <si>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</si>
  <si>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</si>
  <si>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</si>
  <si>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</si>
  <si>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</si>
  <si>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</si>
  <si>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</si>
  <si>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</si>
  <si>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</si>
  <si>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</si>
  <si>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</si>
  <si>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</si>
  <si>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</si>
  <si>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</si>
  <si>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</si>
  <si>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</si>
  <si>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</si>
  <si>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</si>
  <si>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</si>
  <si>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</si>
  <si>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</si>
  <si>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</si>
  <si>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</si>
  <si>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</si>
  <si>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</si>
  <si>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</si>
  <si>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</si>
  <si>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</si>
  <si>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</si>
  <si>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</si>
  <si>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</si>
  <si>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</si>
  <si>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</si>
  <si>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</si>
  <si>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</si>
  <si>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</si>
  <si>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</si>
  <si>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</si>
  <si>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</si>
  <si>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</si>
  <si>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</si>
  <si>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</si>
  <si>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</si>
  <si>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</si>
  <si>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</si>
  <si>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</si>
  <si>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</si>
  <si>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</si>
  <si>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</si>
  <si>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</si>
  <si>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</si>
  <si>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</si>
  <si>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</si>
  <si>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</si>
  <si>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</si>
  <si>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</si>
  <si>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</si>
  <si>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</si>
  <si>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</si>
  <si>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</si>
  <si>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</si>
  <si>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</si>
  <si>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</si>
  <si>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</si>
  <si>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</si>
  <si>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</si>
  <si>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</si>
  <si>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</si>
  <si>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</si>
  <si>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</si>
  <si>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</si>
  <si>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</si>
  <si>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</si>
  <si>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</si>
  <si>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</si>
  <si>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</si>
  <si>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</si>
  <si>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</si>
  <si>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</si>
  <si>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</si>
  <si>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</si>
  <si>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</si>
  <si>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</si>
  <si>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</si>
  <si>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</si>
  <si>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</si>
  <si>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</si>
  <si>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</si>
  <si>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</si>
  <si>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</si>
  <si>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</si>
  <si>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</si>
  <si>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</si>
  <si>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</si>
  <si>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</si>
  <si>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</si>
  <si>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</si>
  <si>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</si>
  <si>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</si>
  <si>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</si>
  <si>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</si>
  <si>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</si>
  <si>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</si>
  <si>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</si>
  <si>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</si>
  <si>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</si>
  <si>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</si>
  <si>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</si>
  <si>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</si>
  <si>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</si>
  <si>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</si>
  <si>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</si>
  <si>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</si>
  <si>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</si>
  <si>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</si>
  <si>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</si>
  <si>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</si>
  <si>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</si>
  <si>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</si>
  <si>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</si>
  <si>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</si>
  <si>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</si>
  <si>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</si>
  <si>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</si>
  <si>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</si>
  <si>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</si>
  <si>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</si>
  <si>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</si>
  <si>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</si>
  <si>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</si>
  <si>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</si>
  <si>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</si>
  <si>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</si>
  <si>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</si>
  <si>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</si>
  <si>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</si>
  <si>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</si>
  <si>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</si>
  <si>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</si>
  <si>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</si>
  <si>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</si>
  <si>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</si>
  <si>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</si>
  <si>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</si>
  <si>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</si>
  <si>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</si>
  <si>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</si>
  <si>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</si>
  <si>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</si>
  <si>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</si>
  <si>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</si>
  <si>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</si>
  <si>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</si>
  <si>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</si>
  <si>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</si>
  <si>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</si>
  <si>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</si>
  <si>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</si>
  <si>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</si>
  <si>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</si>
  <si>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</si>
  <si>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</si>
  <si>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</si>
  <si>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</si>
  <si>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</si>
  <si>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</si>
  <si>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</si>
  <si>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</si>
  <si>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</si>
  <si>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</si>
  <si>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</si>
  <si>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</si>
  <si>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</si>
  <si>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</si>
  <si>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</si>
  <si>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</si>
  <si>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</si>
  <si>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</si>
  <si>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</si>
  <si>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</si>
  <si>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</si>
  <si>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</si>
  <si>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</si>
  <si>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</si>
  <si>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</si>
  <si>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</si>
  <si>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</si>
  <si>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</si>
  <si>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</si>
  <si>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</si>
  <si>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</si>
  <si>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</si>
  <si>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</si>
  <si>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</si>
  <si>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</si>
  <si>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</si>
  <si>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</si>
  <si>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</si>
  <si>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</si>
  <si>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</si>
  <si>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</si>
  <si>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</si>
  <si>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</si>
  <si>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</si>
  <si>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</si>
  <si>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</si>
  <si>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</si>
  <si>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</si>
  <si>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</si>
  <si>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</si>
  <si>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</si>
  <si>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</si>
  <si>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</si>
  <si>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</si>
  <si>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</si>
  <si>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</si>
  <si>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</si>
  <si>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</si>
  <si>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</si>
  <si>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</si>
  <si>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</si>
  <si>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</si>
  <si>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</si>
  <si>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</si>
  <si>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</si>
  <si>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</si>
  <si>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</si>
  <si>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</si>
  <si>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</si>
  <si>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</si>
  <si>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</si>
  <si>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</si>
  <si>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</si>
  <si>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</si>
  <si>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</si>
  <si>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</si>
  <si>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</si>
  <si>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</si>
  <si>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</si>
  <si>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</si>
  <si>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</si>
  <si>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</si>
  <si>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</si>
  <si>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</si>
  <si>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</si>
  <si>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</si>
  <si>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</si>
  <si>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</si>
  <si>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</si>
  <si>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</si>
  <si>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</si>
  <si>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</si>
  <si>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</si>
  <si>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</si>
  <si>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</si>
  <si>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</si>
  <si>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</si>
  <si>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</si>
  <si>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</si>
  <si>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</si>
  <si>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</si>
  <si>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</si>
  <si>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</si>
  <si>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</si>
  <si>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</si>
  <si>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</si>
  <si>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</si>
  <si>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</si>
  <si>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</si>
  <si>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</si>
  <si>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</si>
  <si>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</si>
  <si>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</si>
  <si>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</si>
  <si>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</si>
  <si>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</si>
  <si>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</si>
  <si>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</si>
  <si>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</si>
  <si>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</si>
  <si>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</si>
  <si>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</si>
  <si>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</si>
  <si>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</si>
  <si>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</si>
  <si>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</si>
  <si>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</si>
  <si>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</si>
  <si>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</si>
  <si>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</si>
  <si>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</si>
  <si>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</si>
  <si>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</si>
  <si>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</si>
  <si>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</si>
  <si>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</si>
  <si>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</si>
  <si>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</si>
  <si>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</si>
  <si>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</si>
  <si>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</si>
  <si>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</si>
  <si>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</si>
  <si>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</si>
  <si>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</si>
  <si>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</si>
  <si>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</si>
  <si>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</si>
  <si>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</si>
  <si>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</si>
  <si>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</si>
  <si>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</si>
  <si>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</si>
  <si>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</si>
  <si>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</si>
  <si>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</si>
  <si>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</si>
  <si>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</si>
  <si>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</si>
  <si>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</si>
  <si>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</si>
  <si>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</si>
  <si>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</si>
  <si>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</si>
  <si>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</si>
  <si>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</si>
  <si>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</si>
  <si>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</si>
  <si>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</si>
  <si>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</si>
  <si>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</si>
  <si>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</si>
  <si>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</si>
  <si>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</si>
  <si>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</si>
  <si>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</si>
  <si>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</si>
  <si>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</si>
  <si>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</si>
  <si>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</si>
  <si>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</si>
  <si>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</si>
  <si>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</si>
  <si>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</si>
  <si>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</si>
  <si>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</si>
  <si>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</si>
  <si>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</si>
  <si>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</si>
  <si>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</si>
  <si>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</si>
  <si>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</si>
  <si>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</si>
  <si>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</si>
  <si>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</si>
  <si>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</si>
  <si>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</si>
  <si>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</si>
  <si>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</si>
  <si>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</si>
  <si>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</si>
  <si>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</si>
  <si>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</si>
  <si>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</si>
  <si>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</si>
  <si>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</si>
  <si>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</si>
  <si>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</si>
  <si>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</si>
  <si>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</si>
  <si>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</si>
  <si>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</si>
  <si>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</si>
  <si>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</si>
  <si>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</si>
  <si>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</si>
  <si>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</si>
  <si>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</si>
  <si>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</si>
  <si>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</si>
  <si>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</si>
  <si>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</si>
  <si>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</si>
  <si>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</si>
  <si>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</si>
  <si>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</si>
  <si>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</si>
  <si>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</si>
  <si>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</si>
  <si>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</si>
  <si>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</si>
  <si>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</si>
  <si>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</si>
  <si>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</si>
  <si>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</si>
  <si>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</si>
  <si>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</si>
  <si>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</si>
  <si>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</si>
  <si>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</si>
  <si>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</si>
  <si>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</si>
  <si>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</si>
  <si>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</si>
  <si>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</si>
  <si>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</si>
  <si>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</si>
  <si>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</si>
  <si>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</si>
  <si>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</si>
  <si>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</si>
  <si>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</si>
  <si>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</si>
  <si>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</si>
  <si>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</si>
  <si>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</si>
  <si>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</si>
  <si>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</si>
  <si>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</si>
  <si>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</si>
  <si>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</si>
  <si>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</si>
  <si>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</si>
  <si>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</si>
  <si>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</si>
  <si>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</si>
  <si>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</si>
  <si>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</si>
  <si>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</si>
  <si>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</si>
  <si>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</si>
  <si>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</si>
  <si>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</si>
  <si>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</si>
  <si>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</si>
  <si>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</si>
  <si>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</si>
  <si>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</si>
  <si>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</si>
  <si>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</si>
  <si>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</si>
  <si>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</si>
  <si>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</si>
  <si>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</si>
  <si>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</si>
  <si>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</si>
  <si>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</si>
  <si>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</si>
  <si>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</si>
  <si>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</si>
  <si>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</si>
  <si>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</si>
  <si>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</si>
  <si>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</si>
  <si>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</si>
  <si>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</si>
  <si>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</si>
  <si>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</si>
  <si>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</si>
  <si>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</si>
  <si>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</si>
  <si>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</si>
  <si>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</si>
  <si>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</si>
  <si>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</si>
  <si>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</si>
  <si>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</si>
  <si>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</si>
  <si>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</si>
  <si>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</si>
  <si>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</si>
  <si>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</si>
  <si>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</si>
  <si>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</si>
  <si>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</si>
  <si>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</si>
  <si>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</si>
  <si>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</si>
  <si>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</si>
  <si>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</si>
  <si>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</si>
  <si>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</si>
  <si>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</si>
  <si>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</si>
  <si>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</si>
  <si>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</si>
  <si>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</si>
  <si>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</si>
  <si>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</si>
  <si>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</si>
  <si>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</si>
  <si>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</si>
  <si>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</si>
  <si>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</si>
  <si>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</si>
  <si>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</si>
  <si>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</si>
  <si>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</si>
  <si>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</si>
  <si>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</si>
  <si>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</si>
  <si>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</si>
  <si>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</si>
  <si>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</si>
  <si>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</si>
  <si>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</si>
  <si>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</si>
  <si>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</si>
  <si>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</si>
  <si>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</si>
  <si>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</si>
  <si>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</si>
  <si>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</si>
  <si>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</si>
  <si>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</si>
  <si>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</si>
  <si>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</si>
  <si>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</si>
  <si>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</si>
  <si>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</si>
  <si>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</si>
  <si>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</si>
  <si>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</si>
  <si>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</si>
  <si>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</si>
  <si>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</si>
  <si>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</si>
  <si>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</si>
  <si>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</si>
  <si>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</si>
  <si>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</si>
  <si>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</si>
  <si>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</si>
  <si>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</si>
  <si>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</si>
  <si>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</si>
  <si>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</si>
  <si>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</si>
  <si>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</si>
  <si>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</si>
  <si>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</si>
  <si>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</si>
  <si>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</si>
  <si>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</si>
  <si>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</si>
  <si>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</si>
  <si>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</si>
  <si>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</si>
  <si>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</si>
  <si>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</si>
  <si>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</si>
  <si>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</si>
  <si>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</si>
  <si>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</si>
  <si>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</si>
  <si>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</si>
  <si>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</si>
  <si>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</si>
  <si>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</si>
  <si>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</si>
  <si>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</si>
  <si>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</si>
  <si>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</si>
  <si>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</si>
  <si>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</si>
  <si>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</si>
  <si>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</si>
  <si>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</si>
  <si>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</si>
  <si>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</si>
  <si>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</si>
  <si>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</si>
  <si>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</si>
  <si>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</si>
  <si>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</si>
  <si>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</si>
  <si>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</si>
  <si>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</si>
  <si>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</si>
  <si>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</si>
  <si>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</si>
  <si>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</si>
  <si>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</si>
  <si>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</si>
  <si>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</si>
  <si>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</si>
  <si>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</si>
  <si>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</si>
  <si>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</si>
  <si>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</si>
  <si>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</si>
  <si>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</si>
  <si>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</si>
  <si>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</si>
  <si>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</si>
  <si>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</si>
  <si>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</si>
  <si>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</si>
  <si>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</si>
  <si>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</si>
  <si>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</si>
  <si>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</si>
  <si>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</si>
  <si>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</si>
  <si>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</si>
  <si>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</si>
  <si>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</si>
  <si>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</si>
  <si>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</si>
  <si>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</si>
  <si>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</si>
  <si>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</si>
  <si>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</si>
  <si>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</si>
  <si>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</si>
  <si>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</si>
  <si>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</si>
  <si>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</si>
  <si>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</si>
  <si>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</si>
  <si>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</si>
  <si>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</si>
  <si>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</si>
  <si>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</si>
  <si>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</si>
  <si>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</si>
  <si>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</si>
  <si>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</si>
  <si>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</si>
  <si>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</si>
  <si>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</si>
  <si>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</si>
  <si>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</si>
  <si>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</si>
  <si>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</si>
  <si>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</si>
  <si>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</si>
  <si>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</si>
  <si>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</si>
  <si>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</si>
  <si>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</si>
  <si>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</si>
  <si>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</si>
  <si>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</si>
  <si>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</si>
  <si>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</si>
  <si>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</si>
  <si>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</si>
  <si>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</si>
  <si>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</si>
  <si>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</si>
  <si>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</si>
  <si>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</si>
  <si>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</si>
  <si>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</si>
  <si>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</si>
  <si>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</si>
  <si>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</si>
  <si>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</si>
  <si>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</si>
  <si>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</si>
  <si>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</si>
  <si>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</si>
  <si>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</si>
  <si>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</si>
  <si>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</si>
  <si>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</si>
  <si>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</si>
  <si>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</si>
  <si>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</si>
  <si>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</si>
  <si>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</si>
  <si>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</si>
  <si>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</si>
  <si>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</si>
  <si>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</si>
  <si>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</si>
  <si>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</si>
  <si>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</si>
  <si>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</si>
  <si>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</si>
  <si>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</si>
  <si>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</si>
  <si>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</si>
  <si>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</si>
  <si>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</si>
  <si>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</si>
  <si>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</si>
  <si>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</si>
  <si>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</si>
  <si>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</si>
  <si>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</si>
  <si>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</si>
  <si>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</si>
  <si>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</si>
  <si>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</si>
  <si>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</si>
  <si>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</si>
  <si>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</si>
  <si>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</si>
  <si>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</si>
  <si>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</si>
  <si>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</si>
  <si>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</si>
  <si>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</si>
  <si>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</si>
  <si>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</si>
  <si>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</si>
  <si>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</si>
  <si>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</si>
  <si>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</si>
  <si>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</si>
  <si>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</si>
  <si>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</si>
  <si>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</si>
  <si>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</si>
  <si>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</si>
  <si>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</si>
  <si>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</si>
  <si>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</si>
  <si>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</si>
  <si>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</si>
  <si>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</si>
  <si>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</si>
  <si>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</si>
  <si>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</si>
  <si>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</si>
  <si>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</si>
  <si>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</si>
  <si>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</si>
  <si>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</si>
  <si>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</si>
  <si>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</si>
  <si>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</si>
  <si>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</si>
  <si>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</si>
  <si>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</si>
  <si>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</si>
  <si>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</si>
  <si>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</si>
  <si>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</si>
  <si>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</si>
  <si>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</si>
  <si>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</si>
  <si>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</si>
  <si>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</si>
  <si>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</si>
  <si>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</si>
  <si>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</si>
  <si>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</si>
  <si>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</si>
  <si>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</si>
  <si>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</si>
  <si>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</si>
  <si>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</si>
  <si>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</si>
  <si>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</si>
  <si>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</si>
  <si>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</si>
  <si>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</si>
  <si>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</si>
  <si>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</si>
  <si>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</si>
  <si>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</si>
  <si>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</si>
  <si>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</si>
  <si>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</si>
  <si>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</si>
  <si>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</si>
  <si>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</si>
  <si>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</si>
  <si>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</si>
  <si>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</si>
  <si>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</si>
  <si>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</si>
  <si>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</si>
  <si>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</si>
  <si>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</si>
  <si>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</si>
  <si>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</si>
  <si>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</si>
  <si>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</si>
  <si>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</si>
  <si>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</si>
  <si>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</si>
  <si>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</si>
  <si>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</si>
  <si>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</si>
  <si>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</si>
  <si>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</si>
  <si>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</si>
  <si>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</si>
  <si>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</si>
  <si>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</si>
  <si>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</si>
  <si>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</si>
  <si>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</si>
  <si>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</si>
  <si>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</si>
  <si>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</si>
  <si>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</si>
  <si>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</si>
  <si>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</si>
  <si>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</si>
  <si>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</si>
  <si>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</si>
  <si>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</si>
  <si>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</si>
  <si>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</si>
  <si>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</si>
  <si>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</si>
  <si>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</si>
  <si>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</si>
  <si>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</si>
  <si>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</si>
  <si>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</si>
  <si>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</si>
  <si>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</si>
  <si>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</si>
  <si>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</si>
  <si>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</si>
  <si>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</si>
  <si>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</si>
  <si>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</si>
  <si>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</si>
  <si>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</si>
  <si>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</si>
  <si>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</si>
  <si>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</si>
  <si>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</si>
  <si>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</si>
  <si>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</si>
  <si>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</si>
  <si>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</si>
  <si>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</si>
  <si>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</si>
  <si>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</si>
  <si>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</si>
  <si>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</si>
  <si>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</si>
  <si>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</si>
  <si>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</si>
  <si>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</si>
  <si>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</si>
  <si>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</si>
  <si>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</si>
  <si>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</si>
  <si>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</si>
  <si>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</si>
  <si>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</si>
  <si>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</si>
  <si>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</si>
  <si>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</si>
  <si>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</si>
  <si>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</si>
  <si>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</si>
  <si>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</si>
  <si>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</si>
  <si>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</si>
  <si>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</si>
  <si>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</si>
  <si>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</si>
  <si>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</si>
  <si>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</si>
  <si>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</si>
  <si>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</si>
  <si>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</si>
  <si>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</si>
  <si>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</si>
  <si>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</si>
  <si>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</si>
  <si>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</si>
  <si>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</si>
  <si>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</si>
  <si>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</si>
  <si>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</si>
  <si>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</si>
  <si>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</si>
  <si>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</si>
  <si>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</si>
  <si>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</si>
  <si>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</si>
  <si>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</si>
  <si>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</si>
  <si>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</si>
  <si>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</si>
  <si>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</si>
  <si>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</si>
  <si>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</si>
  <si>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</si>
  <si>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</si>
  <si>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</si>
  <si>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</si>
  <si>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</si>
  <si>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</si>
  <si>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</si>
  <si>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</si>
  <si>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</si>
  <si>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</si>
  <si>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</si>
  <si>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</si>
  <si>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</si>
  <si>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</si>
  <si>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</si>
  <si>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</si>
  <si>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</si>
  <si>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</si>
  <si>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</si>
  <si>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</si>
  <si>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</si>
  <si>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</si>
  <si>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</si>
  <si>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</si>
  <si>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</si>
  <si>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</si>
  <si>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</si>
  <si>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</si>
  <si>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</si>
  <si>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</si>
  <si>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</si>
  <si>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</si>
  <si>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</si>
  <si>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</si>
  <si>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</si>
  <si>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</si>
  <si>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</si>
  <si>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</si>
  <si>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</si>
  <si>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</si>
  <si>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</si>
  <si>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</si>
  <si>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</si>
  <si>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</si>
  <si>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</si>
  <si>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</si>
  <si>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</si>
  <si>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</si>
  <si>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</si>
  <si>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</si>
  <si>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</si>
  <si>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</si>
  <si>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</si>
  <si>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</si>
  <si>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</si>
  <si>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</si>
  <si>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</si>
  <si>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</si>
  <si>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</si>
  <si>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</si>
  <si>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</si>
  <si>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</si>
  <si>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</si>
  <si>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</si>
  <si>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</si>
  <si>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</si>
  <si>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</si>
  <si>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</si>
  <si>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</si>
  <si>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</si>
  <si>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</si>
  <si>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</si>
  <si>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</si>
  <si>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</si>
  <si>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</si>
  <si>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</si>
  <si>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</si>
  <si>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</si>
  <si>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</si>
  <si>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</si>
  <si>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</si>
  <si>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</si>
  <si>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</si>
  <si>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</si>
  <si>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</si>
  <si>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</si>
  <si>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</si>
  <si>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</si>
  <si>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</si>
  <si>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</si>
  <si>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</si>
  <si>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</si>
  <si>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</si>
  <si>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</si>
  <si>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</si>
  <si>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</si>
  <si>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</si>
  <si>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</si>
  <si>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</si>
  <si>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</si>
  <si>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</si>
  <si>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</si>
  <si>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</si>
  <si>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</si>
  <si>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</si>
  <si>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</si>
  <si>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</si>
  <si>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</si>
  <si>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</si>
  <si>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</si>
  <si>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</si>
  <si>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</si>
  <si>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</si>
  <si>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</si>
  <si>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</si>
  <si>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</si>
  <si>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</si>
  <si>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</si>
  <si>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</si>
  <si>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</si>
  <si>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</si>
  <si>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</si>
  <si>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</si>
  <si>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</si>
  <si>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</si>
  <si>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</si>
  <si>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</si>
  <si>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</si>
  <si>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</si>
  <si>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</si>
  <si>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</si>
  <si>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</si>
  <si>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</si>
  <si>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</si>
  <si>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</si>
  <si>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</si>
  <si>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</si>
  <si>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</si>
  <si>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</si>
  <si>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</si>
  <si>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</si>
  <si>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</si>
  <si>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</si>
  <si>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</si>
  <si>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</si>
  <si>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</si>
  <si>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</si>
  <si>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</si>
  <si>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</si>
  <si>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</si>
  <si>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</si>
  <si>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</si>
  <si>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</si>
  <si>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</si>
  <si>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</si>
  <si>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</si>
  <si>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</si>
  <si>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</si>
  <si>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</si>
  <si>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</si>
  <si>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</si>
  <si>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</si>
  <si>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</si>
  <si>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</si>
  <si>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</si>
  <si>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</si>
  <si>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</si>
  <si>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</si>
  <si>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</si>
  <si>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</si>
  <si>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</si>
  <si>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</si>
  <si>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</si>
  <si>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</si>
  <si>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</si>
  <si>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</si>
  <si>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</si>
  <si>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</si>
  <si>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</si>
  <si>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</si>
  <si>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</si>
  <si>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</si>
  <si>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</si>
  <si>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</si>
  <si>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</si>
  <si>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</si>
  <si>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</si>
  <si>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</si>
  <si>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</si>
  <si>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</si>
  <si>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</si>
  <si>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</si>
  <si>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</si>
  <si>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</si>
  <si>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</si>
  <si>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</si>
  <si>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</si>
  <si>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</si>
  <si>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</si>
  <si>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</si>
  <si>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</si>
  <si>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</si>
  <si>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</si>
  <si>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</si>
  <si>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</si>
  <si>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</si>
  <si>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</si>
  <si>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</si>
  <si>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</si>
  <si>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</si>
  <si>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</si>
  <si>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</si>
  <si>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</si>
  <si>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</si>
  <si>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</si>
  <si>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</si>
  <si>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</si>
  <si>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</si>
  <si>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</si>
  <si>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</si>
  <si>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</si>
  <si>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</si>
  <si>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</si>
  <si>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</si>
  <si>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</si>
  <si>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</si>
  <si>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</si>
  <si>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</si>
  <si>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</si>
  <si>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</si>
  <si>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</si>
  <si>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</si>
  <si>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</si>
  <si>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</si>
  <si>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</si>
  <si>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</si>
  <si>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</si>
  <si>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</si>
  <si>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</si>
  <si>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</si>
  <si>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</si>
  <si>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</si>
  <si>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</si>
  <si>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</si>
  <si>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</si>
  <si>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</si>
  <si>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</si>
  <si>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</si>
  <si>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</si>
  <si>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</si>
  <si>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</si>
  <si>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</si>
  <si>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</si>
  <si>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</si>
  <si>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</si>
  <si>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</si>
  <si>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</si>
  <si>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</si>
  <si>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</si>
  <si>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</si>
  <si>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</si>
  <si>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</si>
  <si>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</si>
  <si>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</si>
  <si>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</si>
  <si>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</si>
  <si>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</si>
  <si>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</si>
  <si>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</si>
  <si>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</si>
  <si>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</si>
  <si>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</si>
  <si>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</si>
  <si>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</si>
  <si>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</si>
  <si>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</si>
  <si>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</si>
  <si>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</si>
  <si>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</si>
  <si>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</si>
  <si>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</si>
  <si>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</si>
  <si>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</si>
  <si>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</si>
  <si>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</si>
  <si>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</si>
  <si>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</si>
  <si>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</si>
  <si>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</si>
  <si>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</si>
  <si>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</si>
  <si>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</si>
  <si>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</si>
  <si>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</si>
  <si>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</si>
  <si>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</si>
  <si>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</si>
  <si>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</si>
  <si>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</si>
  <si>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</si>
  <si>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</si>
  <si>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</si>
  <si>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</si>
  <si>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</si>
  <si>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</si>
  <si>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</si>
  <si>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</si>
  <si>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</si>
  <si>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</si>
  <si>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</si>
  <si>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</si>
  <si>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</si>
  <si>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</si>
  <si>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</si>
  <si>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</si>
  <si>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</si>
  <si>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</si>
  <si>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</si>
  <si>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</si>
  <si>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</si>
  <si>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</si>
  <si>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</si>
  <si>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</si>
  <si>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</si>
  <si>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</si>
  <si>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</si>
  <si>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</si>
  <si>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</si>
  <si>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</si>
  <si>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</si>
  <si>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</si>
  <si>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</si>
  <si>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</si>
  <si>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</si>
  <si>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</si>
  <si>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</si>
  <si>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</si>
  <si>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</si>
  <si>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</si>
  <si>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</si>
  <si>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</si>
  <si>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</si>
  <si>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</si>
  <si>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</si>
  <si>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</si>
  <si>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</si>
  <si>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</si>
  <si>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</si>
  <si>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</si>
  <si>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</si>
  <si>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</si>
  <si>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</si>
  <si>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</si>
  <si>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</si>
  <si>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</si>
  <si>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</si>
  <si>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</si>
  <si>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</si>
  <si>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</si>
  <si>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</si>
  <si>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</si>
  <si>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</si>
  <si>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</si>
  <si>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</si>
  <si>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</si>
  <si>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</si>
  <si>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</si>
  <si>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</si>
  <si>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</si>
  <si>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</si>
  <si>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</si>
  <si>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</si>
  <si>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</si>
  <si>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</si>
  <si>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</si>
  <si>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</si>
  <si>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</si>
  <si>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</si>
  <si>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</si>
  <si>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</si>
  <si>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</si>
  <si>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</si>
  <si>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</si>
  <si>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</si>
  <si>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</si>
  <si>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</si>
  <si>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</si>
  <si>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</si>
  <si>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</si>
  <si>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</si>
  <si>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</si>
  <si>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</si>
  <si>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</si>
  <si>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</si>
  <si>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</si>
  <si>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</si>
  <si>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</si>
  <si>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</si>
  <si>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</si>
  <si>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</si>
  <si>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</si>
  <si>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</si>
  <si>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</si>
  <si>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</si>
  <si>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</si>
  <si>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</si>
  <si>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</si>
  <si>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</si>
  <si>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</si>
  <si>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</si>
  <si>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</si>
  <si>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</si>
  <si>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</si>
  <si>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</si>
  <si>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</si>
  <si>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</si>
  <si>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</si>
  <si>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</si>
  <si>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</si>
  <si>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</si>
  <si>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</si>
  <si>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</si>
  <si>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</si>
  <si>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</si>
  <si>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</si>
  <si>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</si>
  <si>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</si>
  <si>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</si>
  <si>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</si>
  <si>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</si>
  <si>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</si>
  <si>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</si>
  <si>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</si>
  <si>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</si>
  <si>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</si>
  <si>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</si>
  <si>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</si>
  <si>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</si>
  <si>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</si>
  <si>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</si>
  <si>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</si>
  <si>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</si>
  <si>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</si>
  <si>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</si>
  <si>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</si>
  <si>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</si>
  <si>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</si>
  <si>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</si>
  <si>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</si>
  <si>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</si>
  <si>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</si>
  <si>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</si>
  <si>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</si>
  <si>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</si>
  <si>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</si>
  <si>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</si>
  <si>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</si>
  <si>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</si>
  <si>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</si>
  <si>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</si>
  <si>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</si>
  <si>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</si>
  <si>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</si>
  <si>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</si>
  <si>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</si>
  <si>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</si>
  <si>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</si>
  <si>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</si>
  <si>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</si>
  <si>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</si>
  <si>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</si>
  <si>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</si>
  <si>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</si>
  <si>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</si>
  <si>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</si>
  <si>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</si>
  <si>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</si>
  <si>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</si>
  <si>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</si>
  <si>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</si>
  <si>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</si>
  <si>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</si>
  <si>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</si>
  <si>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</si>
  <si>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</si>
  <si>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</si>
  <si>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</si>
  <si>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</si>
  <si>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</si>
  <si>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</si>
  <si>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</si>
  <si>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</si>
  <si>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</si>
  <si>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</si>
  <si>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</si>
  <si>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</si>
  <si>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</si>
  <si>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</si>
  <si>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</si>
  <si>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</si>
  <si>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</si>
  <si>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</si>
  <si>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</si>
  <si>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</si>
  <si>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</si>
  <si>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</si>
  <si>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</si>
  <si>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</si>
  <si>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</si>
  <si>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</si>
  <si>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</si>
  <si>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</si>
  <si>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</si>
  <si>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</si>
  <si>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</si>
  <si>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</si>
  <si>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</si>
  <si>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</si>
  <si>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</si>
  <si>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</si>
  <si>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</si>
  <si>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</si>
  <si>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</si>
  <si>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</si>
  <si>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</si>
  <si>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</si>
  <si>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</si>
  <si>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</si>
  <si>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</si>
  <si>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</si>
  <si>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</si>
  <si>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</si>
  <si>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</si>
  <si>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</si>
  <si>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</si>
  <si>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</si>
  <si>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</si>
  <si>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</si>
  <si>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</si>
  <si>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</si>
  <si>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</si>
  <si>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</si>
  <si>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</si>
  <si>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</si>
  <si>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</si>
  <si>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</si>
  <si>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</si>
  <si>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</si>
  <si>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</si>
  <si>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</si>
  <si>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</si>
  <si>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</si>
  <si>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</si>
  <si>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</si>
  <si>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</si>
  <si>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</si>
  <si>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</si>
  <si>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</si>
  <si>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</si>
  <si>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</si>
  <si>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</si>
  <si>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</si>
  <si>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</si>
  <si>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</si>
  <si>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</si>
  <si>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</si>
  <si>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</si>
  <si>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</si>
  <si>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</si>
  <si>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</si>
  <si>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</si>
  <si>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</si>
  <si>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</si>
  <si>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</si>
  <si>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</si>
  <si>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</si>
  <si>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</si>
  <si>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</si>
  <si>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</si>
  <si>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</si>
  <si>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</si>
  <si>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</si>
  <si>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</si>
  <si>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</si>
  <si>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</si>
  <si>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</si>
  <si>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</si>
  <si>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</si>
  <si>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</si>
  <si>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</si>
  <si>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</si>
  <si>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</si>
  <si>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</si>
  <si>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</si>
  <si>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</si>
  <si>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</si>
  <si>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</si>
  <si>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</si>
  <si>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</si>
  <si>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</si>
  <si>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</si>
  <si>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</si>
  <si>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</si>
  <si>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</si>
  <si>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</si>
  <si>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</si>
  <si>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</si>
  <si>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</si>
  <si>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</si>
  <si>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</si>
  <si>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</si>
  <si>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</si>
  <si>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</si>
  <si>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</si>
  <si>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</si>
  <si>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</si>
  <si>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</si>
  <si>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</si>
  <si>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</si>
  <si>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</si>
  <si>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</si>
  <si>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</si>
  <si>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</si>
  <si>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</si>
  <si>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</si>
  <si>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</si>
  <si>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</si>
  <si>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</si>
  <si>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</si>
  <si>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</si>
  <si>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</si>
  <si>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</si>
  <si>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</si>
  <si>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</si>
  <si>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</si>
  <si>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</si>
  <si>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</si>
  <si>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</si>
  <si>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</si>
  <si>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</si>
  <si>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</si>
  <si>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</si>
  <si>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</si>
  <si>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</si>
  <si>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</si>
  <si>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</si>
  <si>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</si>
  <si>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</si>
  <si>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</si>
  <si>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</si>
  <si>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</si>
  <si>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</si>
  <si>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</si>
  <si>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</si>
  <si>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</si>
  <si>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</si>
  <si>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</si>
  <si>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</si>
  <si>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</si>
  <si>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</si>
  <si>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</si>
  <si>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</si>
  <si>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</si>
  <si>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</si>
  <si>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</si>
  <si>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</si>
  <si>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</si>
  <si>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</si>
  <si>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</si>
  <si>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</si>
  <si>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</si>
  <si>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</si>
  <si>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</si>
  <si>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</si>
  <si>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</si>
  <si>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</si>
  <si>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</si>
  <si>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</si>
  <si>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</si>
  <si>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</si>
  <si>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</si>
  <si>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</si>
  <si>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</si>
  <si>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</si>
  <si>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</si>
  <si>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</si>
  <si>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</si>
  <si>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</si>
  <si>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</si>
  <si>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</si>
  <si>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</si>
  <si>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</si>
  <si>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</si>
  <si>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</si>
  <si>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</si>
  <si>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</si>
  <si>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</si>
  <si>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</si>
  <si>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</si>
  <si>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</si>
  <si>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</si>
  <si>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</si>
  <si>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</si>
  <si>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</si>
  <si>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</si>
  <si>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</si>
  <si>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</si>
  <si>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</si>
  <si>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</si>
  <si>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</si>
  <si>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</si>
  <si>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</si>
  <si>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</si>
  <si>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</si>
  <si>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</si>
  <si>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</si>
  <si>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</si>
  <si>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</si>
  <si>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</si>
  <si>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</si>
  <si>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</si>
  <si>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</si>
  <si>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</si>
  <si>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</si>
  <si>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</si>
  <si>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</si>
  <si>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</si>
  <si>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</si>
  <si>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</si>
  <si>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</si>
  <si>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</si>
  <si>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</si>
  <si>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</si>
  <si>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</si>
  <si>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</si>
  <si>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</si>
  <si>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</si>
  <si>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</si>
  <si>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</si>
  <si>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</si>
  <si>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</si>
  <si>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</si>
  <si>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</si>
  <si>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</si>
  <si>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</si>
  <si>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</si>
  <si>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</si>
  <si>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</si>
  <si>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</si>
  <si>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</si>
  <si>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</si>
  <si>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</si>
  <si>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</si>
  <si>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</si>
  <si>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</si>
  <si>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</si>
  <si>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</si>
  <si>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</si>
  <si>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</si>
  <si>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</si>
  <si>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</si>
  <si>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</si>
  <si>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</si>
  <si>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</si>
  <si>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</si>
  <si>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</si>
  <si>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</si>
  <si>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</si>
  <si>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</si>
  <si>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</si>
  <si>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</si>
  <si>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</si>
  <si>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</si>
  <si>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</si>
  <si>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</si>
  <si>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</si>
  <si>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</si>
  <si>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</si>
  <si>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</si>
  <si>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</si>
  <si>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</si>
  <si>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</si>
  <si>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</si>
  <si>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</si>
  <si>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</si>
  <si>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</si>
  <si>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</si>
  <si>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</si>
  <si>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</si>
  <si>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</si>
  <si>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</si>
  <si>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</si>
  <si>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</si>
  <si>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</si>
  <si>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</si>
  <si>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</si>
  <si>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</si>
  <si>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</si>
  <si>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</si>
  <si>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</si>
  <si>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</si>
  <si>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</si>
  <si>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</si>
  <si>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</si>
  <si>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</si>
  <si>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</si>
  <si>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</si>
  <si>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</si>
  <si>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</si>
  <si>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</si>
  <si>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</si>
  <si>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</si>
  <si>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</si>
  <si>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</si>
  <si>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</si>
  <si>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</si>
  <si>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</si>
  <si>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</si>
  <si>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</si>
  <si>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</si>
  <si>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</si>
  <si>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</si>
  <si>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</si>
  <si>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</si>
  <si>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</si>
  <si>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</si>
  <si>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</si>
  <si>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</si>
  <si>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</si>
  <si>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</si>
  <si>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</si>
  <si>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</si>
  <si>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</si>
  <si>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</si>
  <si>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</si>
  <si>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</si>
  <si>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</si>
  <si>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</si>
  <si>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</si>
  <si>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</si>
  <si>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</si>
  <si>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</si>
  <si>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</si>
  <si>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</si>
  <si>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</si>
  <si>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</si>
  <si>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</si>
  <si>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</si>
  <si>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</si>
  <si>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</si>
  <si>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</si>
  <si>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</si>
  <si>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</si>
  <si>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</si>
  <si>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</si>
  <si>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</si>
  <si>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</si>
  <si>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</si>
  <si>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</si>
  <si>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</si>
  <si>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</si>
  <si>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</si>
  <si>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</si>
  <si>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</si>
  <si>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</si>
  <si>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</si>
  <si>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</si>
  <si>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</si>
  <si>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</si>
  <si>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</si>
  <si>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</si>
  <si>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</si>
  <si>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</si>
  <si>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</si>
  <si>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</si>
  <si>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</si>
  <si>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</si>
  <si>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</si>
  <si>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</si>
  <si>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</si>
  <si>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</si>
  <si>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</si>
  <si>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</si>
  <si>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</si>
  <si>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</si>
  <si>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</si>
  <si>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</si>
  <si>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</si>
  <si>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</si>
  <si>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</si>
  <si>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</si>
  <si>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</si>
  <si>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</si>
  <si>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</si>
  <si>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</si>
  <si>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</si>
  <si>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</si>
  <si>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</si>
  <si>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</si>
  <si>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</si>
  <si>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</si>
  <si>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</si>
  <si>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</si>
  <si>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</si>
  <si>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</si>
  <si>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</si>
  <si>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</si>
  <si>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</si>
  <si>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</si>
  <si>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</si>
  <si>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</si>
  <si>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</si>
  <si>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</si>
  <si>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</si>
  <si>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</si>
  <si>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</si>
  <si>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</si>
  <si>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</si>
  <si>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</si>
  <si>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</si>
  <si>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</si>
  <si>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</si>
  <si>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</si>
  <si>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</si>
  <si>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</si>
  <si>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</si>
  <si>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</si>
  <si>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</si>
  <si>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</si>
  <si>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</si>
  <si>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</si>
  <si>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</si>
  <si>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</si>
  <si>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</si>
  <si>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</si>
  <si>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</si>
  <si>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</si>
  <si>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</si>
  <si>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</si>
  <si>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</si>
  <si>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</si>
  <si>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</si>
  <si>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</si>
  <si>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</si>
  <si>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</si>
  <si>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</si>
  <si>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</si>
  <si>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</si>
  <si>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</si>
  <si>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</si>
  <si>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</si>
  <si>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</si>
  <si>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</si>
  <si>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</si>
  <si>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</si>
  <si>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</si>
  <si>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</si>
  <si>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</si>
  <si>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</si>
  <si>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</si>
  <si>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</si>
  <si>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</si>
  <si>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</si>
  <si>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</si>
  <si>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</si>
  <si>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</si>
  <si>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</si>
  <si>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</si>
  <si>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</si>
  <si>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</si>
  <si>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</si>
  <si>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</si>
  <si>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</si>
  <si>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</si>
  <si>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</si>
  <si>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</si>
  <si>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</si>
  <si>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</si>
  <si>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</si>
  <si>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</si>
  <si>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</si>
  <si>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</si>
  <si>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</si>
  <si>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</si>
  <si>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</si>
  <si>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</si>
  <si>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</si>
  <si>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</si>
  <si>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</si>
  <si>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</si>
  <si>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</si>
  <si>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</si>
  <si>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</si>
  <si>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</si>
  <si>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</si>
  <si>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</si>
  <si>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</si>
  <si>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</si>
  <si>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</si>
  <si>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</si>
  <si>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</si>
  <si>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</si>
  <si>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</si>
  <si>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</si>
  <si>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</si>
  <si>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</si>
  <si>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</si>
  <si>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</si>
  <si>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</si>
  <si>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</si>
  <si>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</si>
  <si>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</si>
  <si>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</si>
  <si>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</si>
  <si>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</si>
  <si>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</si>
  <si>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</si>
  <si>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</si>
  <si>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</si>
  <si>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</si>
  <si>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</si>
  <si>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</si>
  <si>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</si>
  <si>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</si>
  <si>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</si>
  <si>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</si>
  <si>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</si>
  <si>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</si>
  <si>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</si>
  <si>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</si>
  <si>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</si>
  <si>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</si>
  <si>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</si>
  <si>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</si>
  <si>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</si>
  <si>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</si>
  <si>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</si>
  <si>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</si>
  <si>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</si>
  <si>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</si>
  <si>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</si>
  <si>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</si>
  <si>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</si>
  <si>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</si>
  <si>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</si>
  <si>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</si>
  <si>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</si>
  <si>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</si>
  <si>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</si>
  <si>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</si>
  <si>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</si>
  <si>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</si>
  <si>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</si>
  <si>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</si>
  <si>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</si>
  <si>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</si>
  <si>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</si>
  <si>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</si>
  <si>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</si>
  <si>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</si>
  <si>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</si>
  <si>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</si>
  <si>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</si>
  <si>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</si>
  <si>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</si>
  <si>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</si>
  <si>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</si>
  <si>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</si>
  <si>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</si>
  <si>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</si>
  <si>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</si>
  <si>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</si>
  <si>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</si>
  <si>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</si>
  <si>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</si>
  <si>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</si>
  <si>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</si>
  <si>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</si>
  <si>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</si>
  <si>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</si>
  <si>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</si>
  <si>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</si>
  <si>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</si>
  <si>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</si>
  <si>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</si>
  <si>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</si>
  <si>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</si>
  <si>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</si>
  <si>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</si>
  <si>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</si>
  <si>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</si>
  <si>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</si>
  <si>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</si>
  <si>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</si>
  <si>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</si>
  <si>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</si>
  <si>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</si>
  <si>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</si>
  <si>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</si>
  <si>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</si>
  <si>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</si>
  <si>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</si>
  <si>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</si>
  <si>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</si>
  <si>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</si>
  <si>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</si>
  <si>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</si>
  <si>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</si>
  <si>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</si>
  <si>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</si>
  <si>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</si>
  <si>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</si>
  <si>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</si>
  <si>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</si>
  <si>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</si>
  <si>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</si>
  <si>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</si>
  <si>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</si>
  <si>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</si>
  <si>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</si>
  <si>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</si>
  <si>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</si>
  <si>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</si>
  <si>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</si>
  <si>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</si>
  <si>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</si>
  <si>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</si>
  <si>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</si>
  <si>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</si>
  <si>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</si>
  <si>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</si>
  <si>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</si>
  <si>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</si>
  <si>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</si>
  <si>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</si>
  <si>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</si>
  <si>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</si>
  <si>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</si>
  <si>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</si>
  <si>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</si>
  <si>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</si>
  <si>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</si>
  <si>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</si>
  <si>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</si>
  <si>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</si>
  <si>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</si>
  <si>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</si>
  <si>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</si>
  <si>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</si>
  <si>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</si>
  <si>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</si>
  <si>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</si>
  <si>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</si>
  <si>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</si>
  <si>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</si>
  <si>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</si>
  <si>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</si>
  <si>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</si>
  <si>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</si>
  <si>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</si>
  <si>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</si>
  <si>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</si>
  <si>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</si>
  <si>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</si>
  <si>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</si>
  <si>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</si>
  <si>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</si>
  <si>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</si>
  <si>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</si>
  <si>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</si>
  <si>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</si>
  <si>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</si>
  <si>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</si>
  <si>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</si>
  <si>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</si>
  <si>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</si>
  <si>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</si>
  <si>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</si>
  <si>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</si>
  <si>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</si>
  <si>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</si>
  <si>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</si>
  <si>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</si>
  <si>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</si>
  <si>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</si>
  <si>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</si>
  <si>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</si>
  <si>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</si>
  <si>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</si>
  <si>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</si>
  <si>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</si>
  <si>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</si>
  <si>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</si>
  <si>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</si>
  <si>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</si>
  <si>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</si>
  <si>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</si>
  <si>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</si>
  <si>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</si>
  <si>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</si>
  <si>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</si>
  <si>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</si>
  <si>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</si>
  <si>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</si>
  <si>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</si>
  <si>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</si>
  <si>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</si>
  <si>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</si>
  <si>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</si>
  <si>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</si>
  <si>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</si>
  <si>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</si>
  <si>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</si>
  <si>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</si>
  <si>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</si>
  <si>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</si>
  <si>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</si>
  <si>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</si>
  <si>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</si>
  <si>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</si>
  <si>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</si>
  <si>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</si>
  <si>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</si>
  <si>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</si>
  <si>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</si>
  <si>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</si>
  <si>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</si>
  <si>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</si>
  <si>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</si>
  <si>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</si>
  <si>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</si>
  <si>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</si>
  <si>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</si>
  <si>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</si>
  <si>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</si>
  <si>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</si>
  <si>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</si>
  <si>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</si>
  <si>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</si>
  <si>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</si>
  <si>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</si>
  <si>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</si>
  <si>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</si>
  <si>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</si>
  <si>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</si>
  <si>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</si>
  <si>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</si>
  <si>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</si>
  <si>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</si>
  <si>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</si>
  <si>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</si>
  <si>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</si>
  <si>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</si>
  <si>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</si>
  <si>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</si>
  <si>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</si>
  <si>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</si>
  <si>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</si>
  <si>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</si>
  <si>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</si>
  <si>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</si>
  <si>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</si>
  <si>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</si>
  <si>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</si>
  <si>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</si>
  <si>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</si>
  <si>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</si>
  <si>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</si>
  <si>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</si>
  <si>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</si>
  <si>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</si>
  <si>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</si>
  <si>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</si>
  <si>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</si>
  <si>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</si>
  <si>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</si>
  <si>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</si>
  <si>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</si>
  <si>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</si>
  <si>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</si>
  <si>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</si>
  <si>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</si>
  <si>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</si>
  <si>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</si>
  <si>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</si>
  <si>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</si>
  <si>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</si>
  <si>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</si>
  <si>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</si>
  <si>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</si>
  <si>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</si>
  <si>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</si>
  <si>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</si>
  <si>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</si>
  <si>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</si>
  <si>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</si>
  <si>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</si>
  <si>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</si>
  <si>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</si>
  <si>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</si>
  <si>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</si>
  <si>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</si>
  <si>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</si>
  <si>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</si>
  <si>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</si>
  <si>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</si>
  <si>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</si>
  <si>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</si>
  <si>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</si>
  <si>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</si>
  <si>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</si>
  <si>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</si>
  <si>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</si>
  <si>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</si>
  <si>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</si>
  <si>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</si>
  <si>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</si>
  <si>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</si>
  <si>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</si>
  <si>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</si>
  <si>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</si>
  <si>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</si>
  <si>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</si>
  <si>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</si>
  <si>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</si>
  <si>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</si>
  <si>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</si>
  <si>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</si>
  <si>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</si>
  <si>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</si>
  <si>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</si>
  <si>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</si>
  <si>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</si>
  <si>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</si>
  <si>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</si>
  <si>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</si>
  <si>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</si>
  <si>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</si>
  <si>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</si>
  <si>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</si>
  <si>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</si>
  <si>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</si>
  <si>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</si>
  <si>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</si>
  <si>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</si>
  <si>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</si>
  <si>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</si>
  <si>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</si>
  <si>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</si>
  <si>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</si>
  <si>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</si>
  <si>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</si>
  <si>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</si>
  <si>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</si>
  <si>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</si>
  <si>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</si>
  <si>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</si>
  <si>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</si>
  <si>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</si>
  <si>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</si>
  <si>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</si>
  <si>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</si>
  <si>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</si>
  <si>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</si>
  <si>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</si>
  <si>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</si>
  <si>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</si>
  <si>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</si>
  <si>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</si>
  <si>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</si>
  <si>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</si>
  <si>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</si>
  <si>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</si>
  <si>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</si>
  <si>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</si>
  <si>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</si>
  <si>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</si>
  <si>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</si>
  <si>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</si>
  <si>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</si>
  <si>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</si>
  <si>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</si>
  <si>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</si>
  <si>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</si>
  <si>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</si>
  <si>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</si>
  <si>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</si>
  <si>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</si>
  <si>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</si>
  <si>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</si>
  <si>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</si>
  <si>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</si>
  <si>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</si>
  <si>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</si>
  <si>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</si>
  <si>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</si>
  <si>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</si>
  <si>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</si>
  <si>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</si>
  <si>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</si>
  <si>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</si>
  <si>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</si>
  <si>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</si>
  <si>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</si>
  <si>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</si>
  <si>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</si>
  <si>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</si>
  <si>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</si>
  <si>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</si>
  <si>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</si>
  <si>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</si>
  <si>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</si>
  <si>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</si>
  <si>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</si>
  <si>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</si>
  <si>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</si>
  <si>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</si>
  <si>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</si>
  <si>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</si>
  <si>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</si>
  <si>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</si>
  <si>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</si>
  <si>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</si>
  <si>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</si>
  <si>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</si>
  <si>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</si>
  <si>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</si>
  <si>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</si>
  <si>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</si>
  <si>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</si>
  <si>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</si>
  <si>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</si>
  <si>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</si>
  <si>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</si>
  <si>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</si>
  <si>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</si>
  <si>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</si>
  <si>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</si>
  <si>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</si>
  <si>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</si>
  <si>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</si>
  <si>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</si>
  <si>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</si>
  <si>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</si>
  <si>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</si>
  <si>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</si>
  <si>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</si>
  <si>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</si>
  <si>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</si>
  <si>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</si>
  <si>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</si>
  <si>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</si>
  <si>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</si>
  <si>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</si>
  <si>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</si>
  <si>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</si>
  <si>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</si>
  <si>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</si>
  <si>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</si>
  <si>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</si>
  <si>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</si>
  <si>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</si>
  <si>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</si>
  <si>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</si>
  <si>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</si>
  <si>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</si>
  <si>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</si>
  <si>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</si>
  <si>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</si>
  <si>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</si>
  <si>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</si>
  <si>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</si>
  <si>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</si>
  <si>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</si>
  <si>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</si>
  <si>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</si>
  <si>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</si>
  <si>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</si>
  <si>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</si>
  <si>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</si>
  <si>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</si>
  <si>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</si>
  <si>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</si>
  <si>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</si>
  <si>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</si>
  <si>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</si>
  <si>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</si>
  <si>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</si>
  <si>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</si>
  <si>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</si>
  <si>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</si>
  <si>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</si>
  <si>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</si>
  <si>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</si>
  <si>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</si>
  <si>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</si>
  <si>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</si>
  <si>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</si>
  <si>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</si>
  <si>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</si>
  <si>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</si>
  <si>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</si>
  <si>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</si>
  <si>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</si>
  <si>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</si>
  <si>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</si>
  <si>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</si>
  <si>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</si>
  <si>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</si>
  <si>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</si>
  <si>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</si>
  <si>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</si>
  <si>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</si>
  <si>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</si>
  <si>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</si>
  <si>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</si>
  <si>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</si>
  <si>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</si>
  <si>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</si>
  <si>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</si>
  <si>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</si>
  <si>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</si>
  <si>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</si>
  <si>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</si>
  <si>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</si>
  <si>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</si>
  <si>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</si>
  <si>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</si>
  <si>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</si>
  <si>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</si>
  <si>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</si>
  <si>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</si>
  <si>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</si>
  <si>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</si>
  <si>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</si>
  <si>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</si>
  <si>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</si>
  <si>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</si>
  <si>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</si>
  <si>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</si>
  <si>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</si>
  <si>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</si>
  <si>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</si>
  <si>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</si>
  <si>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</si>
  <si>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</si>
  <si>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</si>
  <si>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</si>
  <si>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</si>
  <si>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</si>
  <si>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</si>
  <si>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</si>
  <si>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</si>
  <si>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</si>
  <si>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</si>
  <si>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</si>
  <si>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</si>
  <si>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</si>
  <si>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</si>
  <si>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</si>
  <si>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</si>
  <si>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</si>
  <si>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</si>
  <si>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</si>
  <si>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</si>
  <si>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</si>
  <si>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</si>
  <si>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</si>
  <si>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</si>
  <si>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</si>
  <si>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</si>
  <si>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</si>
  <si>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</si>
  <si>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</si>
  <si>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</si>
  <si>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</si>
  <si>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</si>
  <si>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</si>
  <si>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</si>
  <si>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</si>
  <si>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</si>
  <si>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</si>
  <si>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</si>
  <si>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</si>
  <si>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</si>
  <si>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</si>
  <si>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</si>
  <si>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</si>
  <si>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</si>
  <si>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</si>
  <si>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</si>
  <si>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</si>
  <si>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</si>
  <si>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</si>
  <si>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</si>
  <si>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</si>
  <si>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</si>
  <si>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</si>
  <si>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</si>
  <si>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</si>
  <si>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</si>
  <si>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</si>
  <si>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</si>
  <si>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</si>
  <si>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</si>
  <si>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</si>
  <si>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</si>
  <si>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</si>
  <si>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</si>
  <si>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</si>
  <si>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</si>
  <si>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</si>
  <si>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</si>
  <si>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</si>
  <si>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</si>
  <si>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</si>
  <si>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</si>
  <si>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</si>
  <si>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</si>
  <si>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</si>
  <si>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</si>
  <si>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</si>
  <si>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</si>
  <si>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</si>
  <si>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</si>
  <si>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</si>
  <si>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</si>
  <si>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</si>
  <si>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</si>
  <si>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</si>
  <si>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</si>
  <si>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</si>
  <si>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</si>
  <si>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</si>
  <si>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</si>
  <si>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</si>
  <si>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</si>
  <si>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</si>
  <si>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</si>
  <si>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</si>
  <si>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</si>
  <si>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</si>
  <si>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</si>
  <si>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</si>
  <si>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</si>
  <si>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</si>
  <si>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</si>
  <si>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</si>
  <si>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</si>
  <si>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</si>
  <si>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</si>
  <si>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</si>
  <si>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</si>
  <si>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</si>
  <si>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</si>
  <si>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</si>
  <si>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</si>
  <si>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</si>
  <si>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</si>
  <si>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</si>
  <si>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</si>
  <si>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</si>
  <si>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</si>
  <si>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</si>
  <si>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</si>
  <si>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</si>
  <si>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</si>
  <si>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</si>
  <si>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</si>
  <si>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</si>
  <si>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</si>
  <si>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</si>
  <si>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</si>
  <si>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</si>
  <si>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</si>
  <si>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</si>
  <si>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</si>
  <si>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</si>
  <si>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</si>
  <si>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</si>
  <si>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</si>
  <si>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</si>
  <si>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</si>
  <si>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</si>
  <si>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</si>
  <si>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</si>
  <si>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</si>
  <si>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</si>
  <si>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</si>
  <si>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</si>
  <si>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</si>
  <si>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</si>
  <si>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</si>
  <si>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</si>
  <si>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</si>
  <si>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</si>
  <si>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</si>
  <si>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</si>
  <si>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</si>
  <si>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</si>
  <si>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</si>
  <si>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</si>
  <si>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</si>
  <si>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</si>
  <si>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</si>
  <si>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</si>
  <si>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</si>
  <si>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</si>
  <si>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</si>
  <si>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</si>
  <si>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</si>
  <si>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</si>
  <si>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</si>
  <si>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</si>
  <si>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</si>
  <si>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</si>
  <si>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</si>
  <si>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</si>
  <si>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</si>
  <si>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</si>
  <si>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</si>
  <si>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</si>
  <si>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</si>
  <si>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</si>
  <si>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</si>
  <si>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</si>
  <si>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</si>
  <si>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</si>
  <si>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</si>
  <si>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</si>
  <si>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</si>
  <si>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</si>
  <si>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</si>
  <si>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</si>
  <si>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</si>
  <si>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</si>
  <si>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</si>
  <si>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</si>
  <si>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</si>
  <si>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</si>
  <si>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</si>
  <si>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</si>
  <si>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</si>
  <si>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</si>
  <si>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</si>
  <si>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</si>
  <si>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</si>
  <si>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</si>
  <si>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</si>
  <si>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</si>
  <si>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</si>
  <si>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</si>
  <si>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</si>
  <si>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</si>
  <si>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</si>
  <si>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</si>
  <si>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</si>
  <si>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</si>
  <si>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</si>
  <si>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</si>
  <si>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</si>
  <si>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</si>
  <si>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</si>
  <si>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</si>
  <si>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</si>
  <si>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</si>
  <si>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</si>
  <si>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</si>
  <si>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</si>
  <si>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</si>
  <si>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</si>
  <si>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</si>
  <si>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</si>
  <si>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</si>
  <si>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</si>
  <si>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</si>
  <si>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</si>
  <si>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</si>
  <si>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</si>
  <si>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</si>
  <si>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</si>
  <si>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</si>
  <si>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</si>
  <si>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</si>
  <si>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</si>
  <si>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</si>
  <si>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</si>
  <si>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</si>
  <si>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</si>
  <si>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</si>
  <si>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</si>
  <si>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</si>
  <si>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</si>
  <si>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</si>
  <si>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</si>
  <si>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</si>
  <si>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</si>
  <si>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</si>
  <si>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</si>
  <si>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</si>
  <si>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</si>
  <si>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</si>
  <si>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</si>
  <si>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</si>
  <si>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</si>
  <si>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</si>
  <si>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</si>
  <si>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</si>
  <si>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</si>
  <si>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</si>
  <si>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</si>
  <si>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</si>
  <si>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</si>
  <si>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</si>
  <si>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</si>
  <si>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</si>
  <si>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</si>
  <si>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</si>
  <si>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</si>
  <si>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</si>
  <si>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</si>
  <si>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</si>
  <si>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</si>
  <si>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</si>
  <si>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</si>
  <si>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</si>
  <si>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</si>
  <si>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</si>
  <si>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</si>
  <si>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</si>
  <si>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</si>
  <si>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</si>
  <si>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</si>
  <si>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</si>
  <si>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</si>
  <si>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</si>
  <si>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</si>
  <si>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</si>
  <si>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</si>
  <si>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</si>
  <si>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</si>
  <si>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</si>
  <si>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</si>
  <si>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</si>
  <si>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</si>
  <si>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</si>
  <si>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</si>
  <si>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</si>
  <si>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</si>
  <si>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</si>
  <si>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</si>
  <si>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</si>
  <si>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</si>
  <si>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</si>
  <si>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</si>
  <si>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</si>
  <si>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</si>
  <si>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</si>
  <si>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</si>
  <si>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</si>
  <si>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</si>
  <si>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</si>
  <si>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</si>
  <si>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</si>
  <si>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</si>
  <si>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</si>
  <si>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</si>
  <si>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</si>
  <si>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</si>
  <si>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</si>
  <si>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</si>
  <si>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</si>
  <si>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</si>
  <si>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</si>
  <si>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</si>
  <si>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</si>
  <si>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</si>
  <si>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</si>
  <si>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</si>
  <si>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</si>
  <si>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</si>
  <si>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</si>
  <si>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</si>
  <si>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</si>
  <si>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</si>
  <si>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</si>
  <si>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</si>
  <si>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</si>
  <si>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</si>
  <si>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</si>
  <si>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</si>
  <si>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</si>
  <si>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</si>
  <si>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</si>
  <si>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</si>
  <si>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</si>
  <si>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</si>
  <si>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</si>
  <si>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</si>
  <si>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</si>
  <si>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</si>
  <si>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</si>
  <si>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</si>
  <si>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</si>
  <si>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</si>
  <si>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</si>
  <si>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</si>
  <si>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</si>
  <si>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</si>
  <si>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</si>
  <si>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</si>
  <si>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</si>
  <si>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</si>
  <si>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</si>
  <si>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</si>
  <si>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</si>
  <si>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</si>
  <si>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</si>
  <si>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</si>
  <si>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</si>
  <si>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</si>
  <si>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</si>
  <si>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</si>
  <si>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</si>
  <si>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</si>
  <si>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</si>
  <si>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</si>
  <si>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</si>
  <si>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</si>
  <si>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</si>
  <si>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</si>
  <si>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</si>
  <si>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</si>
  <si>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</si>
  <si>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</si>
  <si>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</si>
  <si>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</si>
  <si>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</si>
  <si>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</si>
  <si>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</si>
  <si>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</si>
  <si>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</si>
  <si>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</si>
  <si>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</si>
  <si>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</si>
  <si>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</si>
  <si>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</si>
  <si>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</si>
  <si>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</si>
  <si>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</si>
  <si>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</si>
  <si>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</si>
  <si>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</si>
  <si>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</si>
  <si>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</si>
  <si>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</si>
  <si>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</si>
  <si>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</si>
  <si>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</si>
  <si>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</si>
  <si>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</si>
  <si>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</si>
  <si>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</si>
  <si>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</si>
  <si>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</si>
  <si>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</si>
  <si>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</si>
  <si>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</si>
  <si>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</si>
  <si>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</si>
  <si>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</si>
  <si>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</si>
  <si>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</si>
  <si>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</si>
  <si>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</si>
  <si>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</si>
  <si>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</si>
  <si>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</si>
  <si>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</si>
  <si>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</si>
  <si>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</si>
  <si>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</si>
  <si>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</si>
  <si>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</si>
  <si>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</si>
  <si>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</si>
  <si>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</si>
  <si>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</si>
  <si>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</si>
  <si>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</si>
  <si>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</si>
  <si>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</si>
  <si>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</si>
  <si>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</si>
  <si>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</si>
  <si>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</si>
  <si>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</si>
  <si>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</si>
  <si>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</si>
  <si>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</si>
  <si>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</si>
  <si>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</si>
  <si>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</si>
  <si>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</si>
  <si>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</si>
  <si>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</si>
  <si>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</si>
  <si>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</si>
  <si>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</si>
  <si>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</si>
  <si>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</si>
  <si>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</si>
  <si>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</si>
  <si>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</si>
  <si>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</si>
  <si>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</si>
  <si>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</si>
  <si>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</si>
  <si>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</si>
  <si>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</si>
  <si>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</si>
  <si>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</si>
  <si>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</si>
  <si>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</si>
  <si>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</si>
  <si>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</si>
  <si>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</si>
  <si>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</si>
  <si>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</si>
  <si>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</si>
  <si>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</si>
  <si>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</si>
  <si>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</si>
  <si>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</si>
  <si>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</si>
  <si>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</si>
  <si>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</si>
  <si>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</si>
  <si>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</si>
  <si>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</si>
  <si>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</si>
  <si>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</si>
  <si>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</si>
  <si>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</si>
  <si>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</si>
  <si>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</si>
  <si>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</si>
  <si>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</si>
  <si>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</si>
  <si>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</si>
  <si>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</si>
  <si>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</si>
  <si>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</si>
  <si>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</si>
  <si>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</si>
  <si>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</si>
  <si>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</si>
  <si>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</si>
  <si>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</si>
  <si>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</si>
  <si>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</si>
  <si>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</si>
  <si>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</si>
  <si>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</si>
  <si>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</si>
  <si>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</si>
  <si>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</si>
  <si>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</si>
  <si>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</si>
  <si>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</si>
  <si>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</si>
  <si>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</si>
  <si>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</si>
  <si>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</si>
  <si>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</si>
  <si>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</si>
  <si>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</si>
  <si>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</si>
  <si>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</si>
  <si>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</si>
  <si>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</si>
  <si>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</si>
  <si>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</si>
  <si>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</si>
  <si>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</si>
  <si>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</si>
  <si>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</si>
  <si>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</si>
  <si>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</si>
  <si>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</si>
  <si>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</si>
  <si>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</si>
  <si>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</si>
  <si>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</si>
  <si>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</si>
  <si>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</si>
  <si>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</si>
  <si>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</si>
  <si>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</si>
  <si>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</si>
  <si>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</si>
  <si>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</si>
  <si>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</si>
  <si>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</si>
  <si>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</si>
  <si>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</si>
  <si>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</si>
  <si>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</si>
  <si>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</si>
  <si>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</si>
  <si>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</si>
  <si>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</si>
  <si>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</si>
  <si>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</si>
  <si>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</si>
  <si>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</si>
  <si>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</si>
  <si>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</si>
  <si>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</si>
  <si>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</si>
  <si>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</si>
  <si>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</si>
  <si>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</si>
  <si>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</si>
  <si>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</si>
  <si>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</si>
  <si>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</si>
  <si>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</si>
  <si>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</si>
  <si>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</si>
  <si>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</si>
  <si>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</si>
  <si>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</si>
  <si>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</si>
  <si>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</si>
  <si>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</si>
  <si>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</si>
  <si>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</si>
  <si>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</si>
  <si>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</si>
  <si>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</si>
  <si>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</si>
  <si>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</si>
  <si>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</si>
  <si>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</si>
  <si>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</si>
  <si>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</si>
  <si>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</si>
  <si>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</si>
  <si>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</si>
  <si>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</si>
  <si>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</si>
  <si>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</si>
  <si>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</si>
  <si>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</si>
  <si>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</si>
  <si>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</si>
  <si>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</si>
  <si>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</si>
  <si>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</si>
  <si>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</si>
  <si>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</si>
  <si>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</si>
  <si>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</si>
  <si>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</si>
  <si>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</si>
  <si>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</si>
  <si>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</si>
  <si>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</si>
  <si>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</si>
  <si>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</si>
  <si>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</si>
  <si>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</si>
  <si>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</si>
  <si>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</si>
  <si>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</si>
  <si>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</si>
  <si>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</si>
  <si>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</si>
  <si>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</si>
  <si>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</si>
  <si>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</si>
  <si>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</si>
  <si>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</si>
  <si>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</si>
  <si>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</si>
  <si>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</si>
  <si>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</si>
  <si>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</si>
  <si>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</si>
  <si>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</si>
  <si>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</si>
  <si>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</si>
  <si>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</si>
  <si>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</si>
  <si>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</si>
  <si>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</si>
  <si>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</si>
  <si>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</si>
  <si>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</si>
  <si>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</si>
  <si>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</si>
  <si>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</si>
  <si>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</si>
  <si>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</si>
  <si>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</si>
  <si>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</si>
  <si>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</si>
  <si>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</si>
  <si>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</si>
  <si>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</si>
  <si>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</si>
  <si>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</si>
  <si>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</si>
  <si>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</si>
  <si>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</si>
  <si>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</si>
  <si>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</si>
  <si>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</si>
  <si>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</si>
  <si>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</si>
  <si>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</si>
  <si>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</si>
  <si>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</si>
  <si>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</si>
  <si>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</si>
  <si>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</si>
  <si>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</si>
  <si>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</si>
  <si>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</si>
  <si>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</si>
  <si>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</si>
  <si>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</si>
  <si>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</si>
  <si>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</si>
  <si>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</si>
  <si>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</si>
  <si>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</si>
  <si>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</si>
  <si>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</si>
  <si>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</si>
  <si>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</si>
  <si>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</si>
  <si>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</si>
  <si>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</si>
  <si>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</si>
  <si>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</si>
  <si>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</si>
  <si>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</si>
  <si>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</si>
  <si>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</si>
  <si>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</si>
  <si>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</si>
  <si>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</si>
  <si>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</si>
  <si>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</si>
  <si>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</si>
  <si>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</si>
  <si>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</si>
  <si>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</si>
  <si>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</si>
  <si>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</si>
  <si>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</si>
  <si>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</si>
  <si>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</si>
  <si>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</si>
  <si>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</si>
  <si>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</si>
  <si>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</si>
  <si>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</si>
  <si>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</si>
  <si>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</si>
  <si>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</si>
  <si>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</si>
  <si>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</si>
  <si>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</si>
  <si>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</si>
  <si>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</si>
  <si>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</si>
  <si>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</si>
  <si>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</si>
  <si>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</si>
  <si>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</si>
  <si>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</si>
  <si>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</si>
  <si>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</si>
  <si>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</si>
  <si>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</si>
  <si>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</si>
  <si>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</si>
  <si>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</si>
  <si>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</si>
  <si>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</si>
  <si>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</si>
  <si>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</si>
  <si>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</si>
  <si>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</si>
  <si>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</si>
  <si>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</si>
  <si>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</si>
  <si>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</si>
  <si>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</si>
  <si>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</si>
  <si>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</si>
  <si>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</si>
  <si>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</si>
  <si>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</si>
  <si>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</si>
  <si>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</si>
  <si>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</si>
  <si>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</si>
  <si>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</si>
  <si>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</si>
  <si>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</si>
  <si>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</si>
  <si>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</si>
  <si>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</si>
  <si>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</si>
  <si>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</si>
  <si>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</si>
  <si>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</si>
  <si>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</si>
  <si>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</si>
  <si>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</si>
  <si>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</si>
  <si>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</si>
  <si>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</si>
  <si>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</si>
  <si>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</si>
  <si>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</si>
  <si>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</si>
  <si>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</si>
  <si>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</si>
  <si>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</si>
  <si>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</si>
  <si>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</si>
  <si>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</si>
  <si>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</si>
  <si>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</si>
  <si>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</si>
  <si>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</si>
  <si>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</si>
  <si>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</si>
  <si>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</si>
  <si>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</si>
  <si>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</si>
  <si>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</si>
  <si>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</si>
  <si>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</si>
  <si>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</si>
  <si>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</si>
  <si>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</si>
  <si>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</si>
  <si>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</si>
  <si>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</si>
  <si>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</si>
  <si>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</si>
  <si>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</si>
  <si>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</si>
  <si>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</si>
  <si>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</si>
  <si>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</si>
  <si>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</si>
  <si>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</si>
  <si>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</si>
  <si>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</si>
  <si>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</si>
  <si>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</si>
  <si>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</si>
  <si>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</si>
  <si>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</si>
  <si>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</si>
  <si>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</si>
  <si>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</si>
  <si>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</si>
  <si>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</si>
  <si>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</si>
  <si>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</si>
  <si>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</si>
  <si>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</si>
  <si>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</si>
  <si>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</si>
  <si>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</si>
  <si>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</si>
  <si>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</si>
  <si>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</si>
  <si>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</si>
  <si>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</si>
  <si>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</si>
  <si>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</si>
  <si>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</si>
  <si>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</si>
  <si>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</si>
  <si>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</si>
  <si>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</si>
  <si>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</si>
  <si>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</si>
  <si>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</si>
  <si>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</si>
  <si>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</si>
  <si>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</si>
  <si>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</si>
  <si>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</si>
  <si>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</si>
  <si>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</si>
  <si>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</si>
  <si>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</si>
  <si>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</si>
  <si>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</si>
  <si>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</si>
  <si>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</si>
  <si>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</si>
  <si>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</si>
  <si>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</si>
  <si>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</si>
  <si>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</si>
  <si>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</si>
  <si>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</si>
  <si>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</si>
  <si>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</si>
  <si>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</si>
  <si>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</si>
  <si>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</si>
  <si>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</si>
  <si>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</si>
  <si>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</si>
  <si>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</si>
  <si>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</si>
  <si>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</si>
  <si>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</si>
  <si>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</si>
  <si>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</si>
  <si>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</si>
  <si>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</si>
  <si>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</si>
  <si>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</si>
  <si>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</si>
  <si>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</si>
  <si>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</si>
  <si>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</si>
  <si>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</si>
  <si>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</si>
  <si>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</si>
  <si>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</si>
  <si>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</si>
  <si>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</si>
  <si>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</si>
  <si>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</si>
  <si>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</si>
  <si>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</si>
  <si>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</si>
  <si>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</si>
  <si>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</si>
  <si>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</si>
  <si>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</si>
  <si>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</si>
  <si>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</si>
  <si>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</si>
  <si>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</si>
  <si>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</si>
  <si>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</si>
  <si>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</si>
  <si>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</si>
  <si>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</si>
  <si>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</si>
  <si>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</si>
  <si>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</si>
  <si>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</si>
  <si>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</si>
  <si>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</si>
  <si>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</si>
  <si>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</si>
  <si>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</si>
  <si>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</si>
  <si>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</si>
  <si>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</si>
  <si>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</si>
  <si>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</si>
  <si>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</si>
  <si>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</si>
  <si>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</si>
  <si>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</si>
  <si>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</si>
  <si>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</si>
  <si>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</si>
  <si>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</si>
  <si>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</si>
  <si>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</si>
  <si>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</si>
  <si>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</si>
  <si>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</si>
  <si>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</si>
  <si>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</si>
  <si>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</si>
  <si>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</si>
  <si>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</si>
  <si>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</si>
  <si>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</si>
  <si>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</si>
  <si>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</si>
  <si>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</si>
  <si>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</si>
  <si>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</si>
  <si>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</si>
  <si>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</si>
  <si>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</si>
  <si>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</si>
  <si>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</si>
  <si>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</si>
  <si>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</si>
  <si>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</si>
  <si>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</si>
  <si>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</si>
  <si>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</si>
  <si>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</si>
  <si>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</si>
  <si>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</si>
  <si>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</si>
  <si>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</si>
  <si>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</si>
  <si>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</si>
  <si>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</si>
  <si>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</si>
  <si>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</si>
  <si>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</si>
  <si>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</si>
  <si>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</si>
  <si>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</si>
  <si>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</si>
  <si>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</si>
  <si>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</si>
  <si>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</si>
  <si>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</si>
  <si>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</si>
  <si>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</si>
  <si>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</si>
  <si>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</si>
  <si>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</si>
  <si>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</si>
  <si>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</si>
  <si>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</si>
  <si>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</si>
  <si>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</si>
  <si>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</si>
  <si>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</si>
  <si>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</si>
  <si>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</si>
  <si>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</si>
  <si>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</si>
  <si>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</si>
  <si>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</si>
  <si>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</si>
  <si>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</si>
  <si>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</si>
  <si>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</si>
  <si>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</si>
  <si>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</si>
  <si>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</si>
  <si>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</si>
  <si>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</si>
  <si>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</si>
  <si>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</si>
  <si>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</si>
  <si>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</si>
  <si>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</si>
  <si>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</si>
  <si>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</si>
  <si>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</si>
  <si>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</si>
  <si>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</si>
  <si>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</si>
  <si>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</si>
  <si>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</si>
  <si>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</si>
  <si>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</si>
  <si>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</si>
  <si>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</si>
  <si>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</si>
  <si>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</si>
  <si>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</si>
  <si>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</si>
  <si>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</si>
  <si>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</si>
  <si>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</si>
  <si>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</si>
  <si>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</si>
  <si>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</si>
  <si>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</si>
  <si>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</si>
  <si>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</si>
  <si>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</si>
  <si>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</si>
  <si>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</si>
  <si>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</si>
  <si>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</si>
  <si>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</si>
  <si>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</si>
  <si>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</si>
  <si>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</si>
  <si>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</si>
  <si>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</si>
  <si>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</si>
  <si>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</si>
  <si>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</si>
  <si>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</si>
  <si>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</si>
  <si>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</si>
  <si>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</si>
  <si>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</si>
  <si>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</si>
  <si>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</si>
  <si>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</si>
  <si>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</si>
  <si>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</si>
  <si>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</si>
  <si>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</si>
  <si>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</si>
  <si>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</si>
  <si>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</si>
  <si>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</si>
  <si>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</si>
  <si>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</si>
  <si>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</si>
  <si>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</si>
  <si>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</si>
  <si>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</si>
  <si>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</si>
  <si>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</si>
  <si>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</si>
  <si>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</si>
  <si>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</si>
  <si>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</si>
  <si>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</si>
  <si>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</si>
  <si>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</si>
  <si>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</si>
  <si>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</si>
  <si>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</si>
  <si>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</si>
  <si>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</si>
  <si>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</si>
  <si>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</si>
  <si>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</si>
  <si>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</si>
  <si>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</si>
  <si>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</si>
  <si>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</si>
  <si>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</si>
  <si>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</si>
  <si>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</si>
  <si>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</si>
  <si>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</si>
  <si>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</si>
  <si>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</si>
  <si>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</si>
  <si>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</si>
  <si>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</si>
  <si>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</si>
  <si>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</si>
  <si>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</si>
  <si>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</si>
  <si>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</si>
  <si>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</si>
  <si>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</si>
  <si>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</si>
  <si>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</si>
  <si>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</si>
  <si>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</si>
  <si>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</si>
  <si>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</si>
  <si>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</si>
  <si>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</si>
  <si>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</si>
  <si>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</si>
  <si>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</si>
  <si>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</si>
  <si>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</si>
  <si>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</si>
  <si>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</si>
  <si>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</si>
  <si>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</si>
  <si>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</si>
  <si>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</si>
  <si>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</si>
  <si>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</si>
  <si>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</si>
  <si>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</si>
  <si>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</si>
  <si>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</si>
  <si>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</si>
  <si>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</si>
  <si>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</si>
  <si>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</si>
  <si>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</si>
  <si>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</si>
  <si>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</si>
  <si>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</si>
  <si>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</si>
  <si>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</si>
  <si>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</si>
  <si>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</si>
  <si>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</si>
  <si>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</si>
  <si>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</si>
  <si>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</si>
  <si>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</si>
  <si>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</si>
  <si>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</si>
  <si>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</si>
  <si>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</si>
  <si>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</si>
  <si>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</si>
  <si>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</si>
  <si>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</si>
  <si>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</si>
  <si>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</si>
  <si>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</si>
  <si>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</si>
  <si>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</si>
  <si>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</si>
  <si>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</si>
  <si>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</si>
  <si>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</si>
  <si>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</si>
  <si>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</si>
  <si>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</si>
  <si>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</si>
  <si>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</si>
  <si>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</si>
  <si>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</si>
  <si>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</si>
  <si>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</si>
  <si>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</si>
  <si>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</si>
  <si>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</si>
  <si>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</si>
  <si>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</si>
  <si>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</si>
  <si>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</si>
  <si>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</si>
  <si>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</si>
  <si>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</si>
  <si>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</si>
  <si>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</si>
  <si>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</si>
  <si>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</si>
  <si>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</si>
  <si>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</si>
  <si>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</si>
  <si>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</si>
  <si>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</si>
  <si>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</si>
  <si>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</si>
  <si>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</si>
  <si>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</si>
  <si>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</si>
  <si>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</si>
  <si>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</si>
  <si>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</si>
  <si>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</si>
  <si>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</si>
  <si>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</si>
  <si>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</si>
  <si>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</si>
  <si>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</si>
  <si>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</si>
  <si>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</si>
  <si>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</si>
  <si>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</si>
  <si>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</si>
  <si>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</si>
  <si>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</si>
  <si>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</si>
  <si>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</si>
  <si>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</si>
  <si>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</si>
  <si>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</si>
  <si>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</si>
  <si>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</si>
  <si>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</si>
  <si>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</si>
  <si>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</si>
  <si>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</si>
  <si>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</si>
  <si>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</si>
  <si>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</si>
  <si>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</si>
  <si>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</si>
  <si>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</si>
  <si>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</si>
  <si>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</si>
  <si>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</si>
  <si>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</si>
  <si>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</si>
  <si>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</si>
  <si>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</si>
  <si>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</si>
  <si>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</si>
  <si>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</si>
  <si>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</si>
  <si>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</si>
  <si>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</si>
  <si>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</si>
  <si>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</si>
  <si>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</si>
  <si>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</si>
  <si>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</si>
  <si>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</si>
  <si>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</si>
  <si>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</si>
  <si>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</si>
  <si>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</si>
  <si>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</si>
  <si>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</si>
  <si>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</si>
  <si>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</si>
  <si>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</si>
  <si>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</si>
  <si>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</si>
  <si>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</si>
  <si>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</si>
  <si>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</si>
  <si>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</si>
  <si>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</si>
  <si>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</si>
  <si>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</si>
  <si>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</si>
  <si>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</si>
  <si>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</si>
  <si>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</si>
  <si>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</si>
  <si>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</si>
  <si>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</si>
  <si>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</si>
  <si>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</si>
  <si>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</si>
  <si>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</si>
  <si>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</si>
  <si>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</si>
  <si>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</si>
  <si>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</si>
  <si>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</si>
  <si>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</si>
  <si>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</si>
  <si>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</si>
  <si>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</si>
  <si>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</si>
  <si>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</si>
  <si>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</si>
  <si>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</si>
  <si>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</si>
  <si>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</si>
  <si>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</si>
  <si>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</si>
  <si>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</si>
  <si>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</si>
  <si>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</si>
  <si>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</si>
  <si>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</si>
  <si>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</si>
  <si>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</si>
  <si>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</si>
  <si>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</si>
  <si>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</si>
  <si>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</si>
  <si>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</si>
  <si>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</si>
  <si>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</si>
  <si>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</si>
  <si>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</si>
  <si>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</si>
  <si>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</si>
  <si>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</si>
  <si>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</si>
  <si>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</si>
  <si>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</si>
  <si>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</si>
  <si>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</si>
  <si>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</si>
  <si>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</si>
  <si>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</si>
  <si>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</si>
  <si>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</si>
  <si>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</si>
  <si>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</si>
  <si>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</si>
  <si>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</si>
  <si>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</si>
  <si>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</si>
  <si>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</si>
  <si>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</si>
  <si>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</si>
  <si>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</si>
  <si>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</si>
  <si>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</si>
  <si>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</si>
  <si>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</si>
  <si>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</si>
  <si>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</si>
  <si>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</si>
  <si>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</si>
  <si>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</si>
  <si>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</si>
  <si>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</si>
  <si>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</si>
  <si>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</si>
  <si>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</si>
  <si>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</si>
  <si>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</si>
  <si>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</si>
  <si>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</si>
  <si>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</si>
  <si>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</si>
  <si>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</si>
  <si>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</si>
  <si>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</si>
  <si>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</si>
  <si>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</si>
  <si>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</si>
  <si>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</si>
  <si>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</si>
  <si>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</si>
  <si>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</si>
  <si>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</si>
  <si>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</si>
  <si>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</si>
  <si>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</si>
  <si>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</si>
  <si>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</si>
  <si>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</si>
  <si>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</si>
  <si>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</si>
  <si>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</si>
  <si>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</si>
  <si>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</si>
  <si>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</si>
  <si>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</si>
  <si>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</si>
  <si>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</si>
  <si>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</si>
  <si>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</si>
  <si>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</si>
  <si>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</si>
  <si>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</si>
  <si>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</si>
  <si>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</si>
  <si>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</si>
  <si>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</si>
  <si>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</si>
  <si>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</si>
  <si>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</si>
  <si>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</si>
  <si>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</si>
  <si>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</si>
  <si>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</si>
  <si>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</si>
  <si>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</si>
  <si>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</si>
  <si>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</si>
  <si>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</si>
  <si>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</si>
  <si>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</si>
  <si>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</si>
  <si>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</si>
  <si>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</si>
  <si>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</si>
  <si>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</si>
  <si>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</si>
  <si>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</si>
  <si>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</si>
  <si>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</si>
  <si>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</si>
  <si>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</si>
  <si>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</si>
  <si>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</si>
  <si>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</si>
  <si>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</si>
  <si>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</si>
  <si>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</si>
  <si>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</si>
  <si>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</si>
  <si>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</si>
  <si>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</si>
  <si>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</si>
  <si>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</si>
  <si>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</si>
  <si>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</si>
  <si>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</si>
  <si>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</si>
  <si>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</si>
  <si>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</si>
  <si>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</si>
  <si>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</si>
  <si>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</si>
  <si>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</si>
  <si>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</si>
  <si>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</si>
  <si>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</si>
  <si>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</si>
  <si>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</si>
  <si>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</si>
  <si>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</si>
  <si>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</si>
  <si>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</si>
  <si>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</si>
  <si>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</si>
  <si>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</si>
  <si>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</si>
  <si>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</si>
  <si>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</si>
  <si>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</si>
  <si>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</si>
  <si>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</si>
  <si>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</si>
  <si>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</si>
  <si>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</si>
  <si>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</si>
  <si>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</si>
  <si>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</si>
  <si>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</si>
  <si>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</si>
  <si>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</si>
  <si>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</si>
  <si>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</si>
  <si>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</si>
  <si>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</si>
  <si>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</si>
  <si>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</si>
  <si>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</si>
  <si>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</si>
  <si>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</si>
  <si>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</si>
  <si>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</si>
  <si>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</si>
  <si>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</si>
  <si>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</si>
  <si>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</si>
  <si>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</si>
  <si>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</si>
  <si>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</si>
  <si>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</si>
  <si>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</si>
  <si>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</si>
  <si>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</si>
  <si>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</si>
  <si>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</si>
  <si>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</si>
  <si>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</si>
  <si>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</si>
  <si>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</si>
  <si>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</si>
  <si>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</si>
  <si>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</si>
  <si>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</si>
  <si>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</si>
  <si>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</si>
  <si>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</si>
  <si>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</si>
  <si>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</si>
  <si>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</si>
  <si>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</si>
  <si>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</si>
  <si>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</si>
  <si>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</si>
  <si>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</si>
  <si>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</si>
  <si>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</si>
  <si>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</si>
  <si>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</si>
  <si>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</si>
  <si>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</si>
  <si>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</si>
  <si>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</si>
  <si>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</si>
  <si>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</si>
  <si>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</si>
  <si>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</si>
  <si>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</si>
  <si>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</si>
  <si>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</si>
  <si>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</si>
  <si>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</si>
  <si>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</si>
  <si>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</si>
  <si>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</si>
  <si>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</si>
  <si>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</si>
  <si>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</si>
  <si>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</si>
  <si>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</si>
  <si>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</si>
  <si>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</si>
  <si>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</si>
  <si>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</si>
  <si>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</si>
  <si>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</si>
  <si>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</si>
  <si>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</si>
  <si>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</si>
  <si>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</si>
  <si>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</si>
  <si>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</si>
  <si>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</si>
  <si>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</si>
  <si>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</si>
  <si>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</si>
  <si>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</si>
  <si>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</si>
  <si>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</si>
  <si>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</si>
  <si>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</si>
  <si>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</si>
  <si>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</si>
  <si>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</si>
  <si>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</si>
  <si>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</si>
  <si>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</si>
  <si>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</si>
  <si>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</si>
  <si>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</si>
  <si>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</si>
  <si>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</si>
  <si>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</si>
  <si>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</si>
  <si>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</si>
  <si>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</si>
  <si>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</si>
  <si>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</si>
  <si>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</si>
  <si>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</si>
  <si>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</si>
  <si>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</si>
  <si>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</si>
  <si>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</si>
  <si>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</si>
  <si>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</si>
  <si>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</si>
  <si>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</si>
  <si>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</si>
  <si>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</si>
  <si>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</si>
  <si>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</si>
  <si>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</si>
  <si>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</si>
  <si>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</si>
  <si>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</si>
  <si>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</si>
  <si>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</si>
  <si>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</si>
  <si>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</si>
  <si>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</si>
  <si>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</si>
  <si>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</si>
  <si>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</si>
  <si>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</si>
  <si>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</si>
  <si>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</si>
  <si>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</si>
  <si>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</si>
  <si>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</si>
  <si>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</si>
  <si>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</si>
  <si>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</si>
  <si>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</si>
  <si>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</si>
  <si>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</si>
  <si>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</si>
  <si>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</si>
  <si>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</si>
  <si>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</si>
  <si>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</si>
  <si>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</si>
  <si>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</si>
  <si>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</si>
  <si>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</si>
  <si>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</si>
  <si>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</si>
  <si>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</si>
  <si>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</si>
  <si>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</si>
  <si>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</si>
  <si>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</si>
  <si>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</si>
  <si>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</si>
  <si>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</si>
  <si>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</si>
  <si>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</si>
  <si>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</si>
  <si>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</si>
  <si>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</si>
  <si>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</si>
  <si>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</si>
  <si>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</si>
  <si>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</si>
  <si>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</si>
  <si>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</si>
  <si>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</si>
  <si>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</si>
  <si>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</si>
  <si>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</si>
  <si>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</si>
  <si>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</si>
  <si>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</si>
  <si>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</si>
  <si>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</si>
  <si>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</si>
  <si>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</si>
  <si>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</si>
  <si>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</si>
  <si>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</si>
  <si>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</si>
  <si>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</si>
  <si>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</si>
  <si>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</si>
  <si>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</si>
  <si>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</si>
  <si>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</si>
  <si>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</si>
  <si>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</si>
  <si>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</si>
  <si>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</si>
  <si>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</si>
  <si>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</si>
  <si>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</si>
  <si>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</si>
  <si>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</si>
  <si>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</si>
  <si>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</si>
  <si>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</si>
  <si>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</si>
  <si>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</si>
  <si>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</si>
  <si>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</si>
  <si>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</si>
  <si>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</si>
  <si>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</si>
  <si>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</si>
  <si>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</si>
  <si>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</si>
  <si>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</si>
  <si>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</si>
  <si>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</si>
  <si>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</si>
  <si>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</si>
  <si>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</si>
  <si>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</si>
  <si>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</si>
  <si>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</si>
  <si>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</si>
  <si>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</si>
  <si>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</si>
  <si>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</si>
  <si>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</si>
  <si>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</si>
  <si>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</si>
  <si>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</si>
  <si>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</si>
  <si>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</si>
  <si>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</si>
  <si>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</si>
  <si>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</si>
  <si>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</si>
  <si>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</si>
  <si>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</si>
  <si>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</si>
  <si>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</si>
  <si>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</si>
  <si>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</si>
  <si>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</si>
  <si>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</si>
  <si>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</si>
  <si>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</si>
  <si>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</si>
  <si>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</si>
  <si>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</si>
  <si>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</si>
  <si>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</si>
  <si>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</si>
  <si>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</si>
  <si>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</si>
  <si>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</si>
  <si>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</si>
  <si>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</si>
  <si>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</si>
  <si>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</si>
  <si>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</si>
  <si>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</si>
  <si>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</si>
  <si>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</si>
  <si>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</si>
  <si>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</si>
  <si>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</si>
  <si>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</si>
  <si>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</si>
  <si>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</si>
  <si>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</si>
  <si>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</si>
  <si>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</si>
  <si>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</si>
  <si>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</si>
  <si>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</si>
  <si>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</si>
  <si>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</si>
  <si>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</si>
  <si>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</si>
  <si>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</si>
  <si>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</si>
  <si>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</si>
  <si>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</si>
  <si>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</si>
  <si>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</si>
  <si>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</si>
  <si>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</si>
  <si>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</si>
  <si>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</si>
  <si>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</si>
  <si>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</si>
  <si>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</si>
  <si>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</si>
  <si>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</si>
  <si>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</si>
  <si>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</si>
  <si>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</si>
  <si>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</si>
  <si>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</si>
  <si>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</si>
  <si>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</si>
  <si>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</si>
  <si>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</si>
  <si>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</si>
  <si>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</si>
  <si>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</si>
  <si>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</si>
  <si>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</si>
  <si>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</si>
  <si>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</si>
  <si>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</si>
  <si>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</si>
  <si>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</si>
  <si>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</si>
  <si>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</si>
  <si>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</si>
  <si>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</si>
  <si>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</si>
  <si>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</si>
  <si>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</si>
  <si>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</si>
  <si>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</si>
  <si>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</si>
  <si>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</si>
  <si>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</si>
  <si>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</si>
  <si>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</si>
  <si>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</si>
  <si>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</si>
  <si>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</si>
  <si>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</si>
  <si>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</si>
  <si>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</si>
  <si>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</si>
  <si>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</si>
  <si>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</si>
  <si>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</si>
  <si>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</si>
  <si>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</si>
  <si>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</si>
  <si>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</si>
  <si>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</si>
  <si>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</si>
  <si>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</si>
  <si>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</si>
  <si>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</si>
  <si>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</si>
  <si>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</si>
  <si>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</si>
  <si>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</si>
  <si>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</si>
  <si>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</si>
  <si>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</si>
  <si>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</si>
  <si>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</si>
  <si>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</si>
  <si>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</si>
  <si>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</si>
  <si>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</si>
  <si>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</si>
  <si>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</si>
  <si>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</si>
  <si>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</si>
  <si>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</si>
  <si>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</si>
  <si>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</si>
  <si>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</si>
  <si>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</si>
  <si>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</si>
  <si>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</si>
  <si>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</si>
  <si>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</si>
  <si>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</si>
  <si>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</si>
  <si>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</si>
  <si>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</si>
  <si>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</si>
  <si>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</si>
  <si>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</si>
  <si>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</si>
  <si>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</si>
  <si>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</si>
  <si>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</si>
  <si>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</si>
  <si>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</si>
  <si>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</si>
  <si>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</si>
  <si>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</si>
  <si>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</si>
  <si>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</si>
  <si>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</si>
  <si>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</si>
  <si>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</si>
  <si>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</si>
  <si>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</si>
  <si>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</si>
  <si>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</si>
  <si>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</si>
  <si>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</si>
  <si>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</si>
  <si>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</si>
  <si>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</si>
  <si>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</si>
  <si>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</si>
  <si>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</si>
  <si>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</si>
  <si>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</si>
  <si>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</si>
  <si>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</si>
  <si>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</si>
  <si>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</si>
  <si>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</si>
  <si>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</si>
  <si>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</si>
  <si>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</si>
  <si>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</si>
  <si>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</si>
  <si>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</si>
  <si>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</si>
  <si>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</si>
  <si>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</si>
  <si>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</si>
  <si>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</si>
  <si>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</si>
  <si>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</si>
  <si>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</si>
  <si>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</si>
  <si>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</si>
  <si>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</si>
  <si>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</si>
  <si>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</si>
  <si>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</si>
  <si>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</si>
  <si>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</si>
  <si>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</si>
  <si>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</si>
  <si>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</si>
  <si>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</si>
  <si>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</si>
  <si>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</si>
  <si>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</si>
  <si>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</si>
  <si>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</si>
  <si>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</si>
  <si>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</si>
  <si>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</si>
  <si>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</si>
  <si>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</si>
  <si>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</si>
  <si>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</si>
  <si>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</si>
  <si>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</si>
  <si>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</si>
  <si>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</si>
  <si>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</si>
  <si>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</si>
  <si>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</si>
  <si>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</si>
  <si>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</si>
  <si>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</si>
  <si>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</si>
  <si>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</si>
  <si>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</si>
  <si>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</si>
  <si>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</si>
  <si>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</si>
  <si>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</si>
  <si>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</si>
  <si>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</si>
  <si>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</si>
  <si>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</si>
  <si>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</si>
  <si>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</si>
  <si>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</si>
  <si>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</si>
  <si>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</si>
  <si>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</si>
  <si>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</si>
  <si>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</si>
  <si>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</si>
  <si>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</si>
  <si>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</si>
  <si>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</si>
  <si>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</si>
  <si>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</si>
  <si>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</si>
  <si>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</si>
  <si>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</si>
  <si>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</si>
  <si>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</si>
  <si>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</si>
  <si>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</si>
  <si>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</si>
  <si>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</si>
  <si>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</si>
  <si>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</si>
  <si>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</si>
  <si>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</si>
  <si>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</si>
  <si>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</si>
  <si>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</si>
  <si>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</si>
  <si>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</si>
  <si>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</si>
  <si>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</si>
  <si>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</si>
  <si>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</si>
  <si>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</si>
  <si>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</si>
  <si>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</si>
  <si>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</si>
  <si>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</si>
  <si>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</si>
  <si>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</si>
  <si>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</si>
  <si>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</si>
  <si>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</si>
  <si>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</si>
  <si>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</si>
  <si>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</si>
  <si>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</si>
  <si>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</si>
  <si>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</si>
  <si>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</si>
  <si>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</si>
  <si>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</si>
  <si>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</si>
  <si>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</si>
  <si>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</si>
  <si>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</si>
  <si>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</si>
  <si>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</si>
  <si>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</si>
  <si>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</si>
  <si>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</si>
  <si>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</si>
  <si>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</si>
  <si>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</si>
  <si>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</si>
  <si>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</si>
  <si>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</si>
  <si>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</si>
  <si>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</si>
  <si>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</si>
  <si>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</si>
  <si>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</si>
  <si>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</si>
  <si>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</si>
  <si>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</si>
  <si>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</si>
  <si>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</si>
  <si>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</si>
  <si>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</si>
  <si>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</si>
  <si>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</si>
  <si>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</si>
  <si>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</si>
  <si>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</si>
  <si>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</si>
  <si>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</si>
  <si>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</si>
  <si>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</si>
  <si>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</si>
  <si>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</si>
  <si>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</si>
  <si>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</si>
  <si>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</si>
  <si>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</si>
  <si>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</si>
  <si>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</si>
  <si>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</si>
  <si>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</si>
  <si>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</si>
  <si>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</si>
  <si>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</si>
  <si>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</si>
  <si>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</si>
  <si>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</si>
  <si>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</si>
  <si>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</si>
  <si>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</si>
  <si>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</si>
  <si>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</si>
  <si>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</si>
  <si>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</si>
  <si>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</si>
  <si>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</si>
  <si>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</si>
  <si>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</si>
  <si>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</si>
  <si>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</si>
  <si>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</si>
  <si>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</si>
  <si>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</si>
  <si>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</si>
  <si>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</si>
  <si>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</si>
  <si>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</si>
  <si>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</si>
  <si>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</si>
  <si>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</si>
  <si>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</si>
  <si>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</si>
  <si>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</si>
  <si>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</si>
  <si>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</si>
  <si>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</si>
  <si>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</si>
  <si>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</si>
  <si>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</si>
  <si>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</si>
  <si>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</si>
  <si>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</si>
  <si>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</si>
  <si>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</si>
  <si>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</si>
  <si>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</si>
  <si>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</si>
  <si>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</si>
  <si>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</si>
  <si>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</si>
  <si>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</si>
  <si>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</si>
  <si>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</si>
  <si>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</si>
  <si>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</si>
  <si>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</si>
  <si>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</si>
  <si>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</si>
  <si>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</si>
  <si>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</si>
  <si>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</si>
  <si>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</si>
  <si>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</si>
  <si>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</si>
  <si>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</si>
  <si>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</si>
  <si>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</si>
  <si>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</si>
  <si>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</si>
  <si>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</si>
  <si>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</si>
  <si>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</si>
  <si>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</si>
  <si>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</si>
  <si>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</si>
  <si>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</si>
  <si>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</si>
  <si>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</si>
  <si>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</si>
  <si>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</si>
  <si>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</si>
  <si>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</si>
  <si>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</si>
  <si>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</si>
  <si>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</si>
  <si>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</si>
  <si>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</si>
  <si>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</si>
  <si>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</si>
  <si>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</si>
  <si>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</si>
  <si>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</si>
  <si>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</si>
  <si>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</si>
  <si>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</si>
  <si>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</si>
  <si>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</si>
  <si>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</si>
  <si>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</si>
  <si>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</si>
  <si>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</si>
  <si>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</si>
  <si>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</si>
  <si>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</si>
  <si>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</si>
  <si>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</si>
  <si>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</si>
  <si>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</si>
  <si>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</si>
  <si>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</si>
  <si>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</si>
  <si>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</si>
  <si>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</si>
  <si>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</si>
  <si>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</si>
  <si>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</si>
  <si>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</si>
  <si>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</si>
  <si>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</si>
  <si>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</si>
  <si>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</si>
  <si>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</si>
  <si>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</si>
  <si>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</si>
  <si>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</si>
  <si>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</si>
  <si>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</si>
  <si>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</si>
  <si>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</si>
  <si>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</si>
  <si>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</si>
  <si>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</si>
  <si>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</si>
  <si>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</si>
  <si>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</si>
  <si>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</si>
  <si>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</si>
  <si>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</si>
  <si>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</si>
  <si>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</si>
  <si>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</si>
  <si>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</si>
  <si>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</si>
  <si>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</si>
  <si>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</si>
  <si>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</si>
  <si>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</si>
  <si>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</si>
  <si>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</si>
  <si>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</si>
  <si>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</si>
  <si>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</si>
  <si>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</si>
  <si>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</si>
  <si>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</si>
  <si>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</si>
  <si>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</si>
  <si>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</si>
  <si>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</si>
  <si>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</si>
  <si>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</si>
  <si>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</si>
  <si>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</si>
  <si>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</si>
  <si>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</si>
  <si>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</si>
  <si>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</si>
  <si>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</si>
  <si>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</si>
  <si>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</si>
  <si>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</si>
  <si>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</si>
  <si>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</si>
  <si>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</si>
  <si>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</si>
  <si>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</si>
  <si>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</si>
  <si>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</si>
  <si>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</si>
  <si>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</si>
  <si>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</si>
  <si>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</si>
  <si>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</si>
  <si>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</si>
  <si>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</si>
  <si>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</si>
  <si>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</si>
  <si>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</si>
  <si>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</si>
  <si>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</si>
  <si>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</si>
  <si>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</si>
  <si>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</si>
  <si>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</si>
  <si>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</si>
  <si>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</si>
  <si>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</si>
  <si>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</si>
  <si>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</si>
  <si>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</si>
  <si>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</si>
  <si>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</si>
  <si>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</si>
  <si>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</si>
  <si>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</si>
  <si>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</si>
  <si>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</si>
  <si>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</si>
  <si>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</si>
  <si>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</si>
  <si>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</si>
  <si>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</si>
  <si>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</si>
  <si>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</si>
  <si>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</si>
  <si>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</si>
  <si>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</si>
  <si>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</si>
  <si>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</si>
  <si>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</si>
  <si>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</si>
  <si>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</si>
  <si>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</si>
  <si>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</si>
  <si>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</si>
  <si>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</si>
  <si>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</si>
  <si>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</si>
  <si>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</si>
  <si>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</si>
  <si>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</si>
  <si>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</si>
  <si>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</si>
  <si>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</si>
  <si>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</si>
  <si>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</si>
  <si>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</si>
  <si>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</si>
  <si>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</si>
  <si>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</si>
  <si>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</si>
  <si>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</si>
  <si>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</si>
  <si>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</si>
  <si>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</si>
  <si>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</si>
  <si>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</si>
  <si>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</si>
  <si>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</si>
  <si>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</si>
  <si>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</si>
  <si>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</si>
  <si>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</si>
  <si>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</si>
  <si>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</si>
  <si>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</si>
  <si>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</si>
  <si>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</si>
  <si>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</si>
  <si>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</si>
  <si>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</si>
  <si>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</si>
  <si>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</si>
  <si>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</si>
  <si>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</si>
  <si>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</si>
  <si>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</si>
  <si>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</si>
  <si>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</si>
  <si>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</si>
  <si>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</si>
  <si>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</si>
  <si>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</si>
  <si>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</si>
  <si>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</si>
  <si>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</si>
  <si>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</si>
  <si>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</si>
  <si>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</si>
  <si>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</si>
  <si>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</si>
  <si>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</si>
  <si>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</si>
  <si>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</si>
  <si>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</si>
  <si>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</si>
  <si>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</si>
  <si>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</si>
  <si>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</si>
  <si>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</si>
  <si>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</si>
  <si>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</si>
  <si>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</si>
  <si>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</si>
  <si>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</si>
  <si>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</si>
  <si>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</si>
  <si>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</si>
  <si>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</si>
  <si>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</si>
  <si>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</si>
  <si>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</si>
  <si>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</si>
  <si>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</si>
  <si>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</si>
  <si>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</si>
  <si>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</si>
  <si>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</si>
  <si>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</si>
  <si>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</si>
  <si>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</si>
  <si>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</si>
  <si>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</si>
  <si>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</si>
  <si>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</si>
  <si>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</si>
  <si>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</si>
  <si>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</si>
  <si>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</si>
  <si>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</si>
  <si>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</si>
  <si>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</si>
  <si>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</si>
  <si>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</si>
  <si>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</si>
  <si>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</si>
  <si>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</si>
  <si>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</si>
  <si>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</si>
  <si>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</si>
  <si>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</si>
  <si>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</si>
  <si>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</si>
  <si>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</si>
  <si>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</si>
  <si>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</si>
  <si>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</si>
  <si>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</si>
  <si>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</si>
  <si>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</si>
  <si>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</si>
  <si>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</si>
  <si>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</si>
  <si>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</si>
  <si>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</si>
  <si>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</si>
  <si>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</si>
  <si>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</si>
  <si>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</si>
  <si>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</si>
  <si>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</si>
  <si>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</si>
  <si>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</si>
  <si>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</si>
  <si>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</si>
  <si>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</si>
  <si>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</si>
  <si>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</si>
  <si>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</si>
  <si>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</si>
  <si>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</si>
  <si>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</si>
  <si>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</si>
  <si>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</si>
  <si>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</si>
  <si>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</si>
  <si>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</si>
  <si>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</si>
  <si>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</si>
  <si>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</si>
  <si>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</si>
  <si>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</si>
  <si>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</si>
  <si>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</si>
  <si>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</si>
  <si>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</si>
  <si>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</si>
  <si>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</si>
  <si>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</si>
  <si>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</si>
  <si>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</si>
  <si>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</si>
  <si>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</si>
  <si>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</si>
  <si>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</si>
  <si>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</si>
  <si>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</si>
  <si>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</si>
  <si>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</si>
  <si>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</si>
  <si>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</si>
  <si>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</si>
  <si>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</si>
  <si>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</si>
  <si>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</si>
  <si>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</si>
  <si>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</si>
  <si>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</si>
  <si>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</si>
  <si>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</si>
  <si>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</si>
  <si>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</si>
  <si>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</si>
  <si>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</si>
  <si>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</si>
  <si>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</si>
  <si>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</si>
  <si>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</si>
  <si>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</si>
  <si>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</si>
  <si>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</si>
  <si>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</si>
  <si>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</si>
  <si>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</si>
  <si>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</si>
  <si>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</si>
  <si>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</si>
  <si>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</si>
  <si>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</si>
  <si>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</si>
  <si>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</si>
  <si>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</si>
  <si>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</si>
  <si>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</si>
  <si>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</si>
  <si>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</si>
  <si>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</si>
  <si>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</si>
  <si>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</si>
  <si>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</si>
  <si>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</si>
  <si>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</si>
  <si>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</si>
  <si>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</si>
  <si>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</si>
  <si>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</si>
  <si>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</si>
  <si>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</si>
  <si>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</si>
  <si>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</si>
  <si>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</si>
  <si>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</si>
  <si>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</si>
  <si>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</si>
  <si>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</si>
  <si>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</si>
  <si>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</si>
  <si>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</si>
  <si>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</si>
  <si>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</si>
  <si>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</si>
  <si>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</si>
  <si>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</si>
  <si>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</si>
  <si>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</si>
  <si>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</si>
  <si>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</si>
  <si>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</si>
  <si>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</si>
  <si>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</si>
  <si>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</si>
  <si>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</si>
  <si>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</si>
  <si>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</si>
  <si>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</si>
  <si>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</si>
  <si>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</si>
  <si>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</si>
  <si>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</si>
  <si>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</si>
  <si>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</si>
  <si>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</si>
  <si>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</si>
  <si>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</si>
  <si>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</si>
  <si>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</si>
  <si>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</si>
  <si>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</si>
  <si>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</si>
  <si>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</si>
  <si>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</si>
  <si>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</si>
  <si>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</si>
  <si>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</si>
  <si>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</si>
  <si>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</si>
  <si>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</si>
  <si>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</si>
  <si>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</si>
  <si>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</si>
  <si>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</si>
  <si>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</si>
  <si>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</si>
  <si>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</si>
  <si>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</si>
  <si>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</si>
  <si>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</si>
  <si>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</si>
  <si>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</si>
  <si>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</si>
  <si>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</si>
  <si>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</si>
  <si>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</si>
  <si>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</si>
  <si>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</si>
  <si>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</si>
  <si>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</si>
  <si>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</si>
  <si>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</si>
  <si>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</si>
  <si>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</si>
  <si>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</si>
  <si>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</si>
  <si>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</si>
  <si>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</si>
  <si>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</si>
  <si>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</si>
  <si>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</si>
  <si>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</si>
  <si>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</si>
  <si>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</si>
  <si>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</si>
  <si>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</si>
  <si>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</si>
  <si>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</si>
  <si>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</si>
  <si>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</si>
  <si>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</si>
  <si>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</si>
  <si>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</si>
  <si>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</si>
  <si>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</si>
  <si>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</si>
  <si>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</si>
  <si>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</si>
  <si>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</si>
  <si>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</si>
  <si>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</si>
  <si>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</si>
  <si>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</si>
  <si>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</si>
  <si>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</si>
  <si>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</si>
  <si>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</si>
  <si>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</si>
  <si>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</si>
  <si>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</si>
  <si>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</si>
  <si>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</si>
  <si>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</si>
  <si>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</si>
  <si>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</si>
  <si>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</si>
  <si>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</si>
  <si>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</si>
  <si>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</si>
  <si>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</si>
  <si>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</si>
  <si>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</si>
  <si>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</si>
  <si>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</si>
  <si>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</si>
  <si>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</si>
  <si>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</si>
  <si>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</si>
  <si>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</si>
  <si>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</si>
  <si>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</si>
  <si>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</si>
  <si>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</si>
  <si>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</si>
  <si>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</si>
  <si>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</si>
  <si>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</si>
  <si>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</si>
  <si>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</si>
  <si>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</si>
  <si>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</si>
  <si>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</si>
  <si>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</si>
  <si>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</si>
  <si>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</si>
  <si>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</si>
  <si>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</si>
  <si>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</si>
  <si>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</si>
  <si>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</si>
  <si>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</si>
  <si>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</si>
  <si>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</si>
  <si>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</si>
  <si>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</si>
  <si>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</si>
  <si>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</si>
  <si>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</si>
  <si>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</si>
  <si>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</si>
  <si>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</si>
  <si>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</si>
  <si>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</si>
  <si>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</si>
  <si>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</si>
  <si>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</si>
  <si>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</si>
  <si>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</si>
  <si>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</si>
  <si>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</si>
  <si>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</si>
  <si>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</si>
  <si>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</si>
  <si>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</si>
  <si>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</si>
  <si>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</si>
  <si>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</si>
  <si>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</si>
  <si>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</si>
  <si>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</si>
  <si>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</si>
  <si>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</si>
  <si>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</si>
  <si>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</si>
  <si>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</si>
  <si>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</si>
  <si>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</si>
  <si>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</si>
  <si>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</si>
  <si>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</si>
  <si>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</si>
  <si>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</si>
  <si>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</si>
  <si>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</si>
  <si>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</si>
  <si>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</si>
  <si>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</si>
  <si>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</si>
  <si>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</si>
  <si>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</si>
  <si>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</si>
  <si>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</si>
  <si>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</si>
  <si>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</si>
  <si>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</si>
  <si>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</si>
  <si>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</si>
  <si>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</si>
  <si>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</si>
  <si>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</si>
  <si>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</si>
  <si>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</si>
  <si>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</si>
  <si>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</si>
  <si>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</si>
  <si>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</si>
  <si>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</si>
  <si>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</si>
  <si>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</si>
  <si>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</si>
  <si>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</si>
  <si>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</si>
  <si>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</si>
  <si>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</si>
  <si>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</si>
  <si>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</si>
  <si>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</si>
  <si>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</si>
  <si>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</si>
  <si>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</si>
  <si>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</si>
  <si>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</si>
  <si>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</si>
  <si>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</si>
  <si>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</si>
  <si>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</si>
  <si>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</si>
  <si>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</si>
  <si>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</si>
  <si>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</si>
  <si>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</si>
  <si>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</si>
  <si>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</si>
  <si>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</si>
  <si>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</si>
  <si>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</si>
  <si>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</si>
  <si>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</si>
  <si>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</si>
  <si>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</si>
  <si>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</si>
  <si>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</si>
  <si>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</si>
  <si>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</si>
  <si>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</si>
  <si>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</si>
  <si>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</si>
  <si>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</si>
  <si>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</si>
  <si>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</si>
  <si>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</si>
  <si>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</si>
  <si>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</si>
  <si>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</si>
  <si>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</si>
  <si>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</si>
  <si>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</si>
  <si>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</si>
  <si>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</si>
  <si>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</si>
  <si>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</si>
  <si>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</si>
  <si>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</si>
  <si>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</si>
  <si>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</si>
  <si>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</si>
  <si>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</si>
  <si>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</si>
  <si>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</si>
  <si>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</si>
  <si>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</si>
  <si>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</si>
  <si>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</si>
  <si>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</si>
  <si>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</si>
  <si>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</si>
  <si>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</si>
  <si>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</si>
  <si>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</si>
  <si>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</si>
  <si>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</si>
  <si>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</si>
  <si>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</si>
  <si>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</si>
  <si>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</si>
  <si>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</si>
  <si>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</si>
  <si>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</si>
  <si>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</si>
  <si>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</si>
  <si>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</si>
  <si>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</si>
  <si>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</si>
  <si>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</si>
  <si>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</si>
  <si>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</si>
  <si>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</si>
  <si>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</si>
  <si>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</si>
  <si>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</si>
  <si>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</si>
  <si>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</si>
  <si>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</si>
  <si>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</si>
  <si>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</si>
  <si>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</si>
  <si>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</si>
  <si>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</si>
  <si>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</si>
  <si>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</si>
  <si>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</si>
  <si>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</si>
  <si>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</si>
  <si>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</si>
  <si>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</si>
  <si>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</si>
  <si>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</si>
  <si>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</si>
  <si>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</si>
  <si>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</si>
  <si>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</si>
  <si>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</si>
  <si>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</si>
  <si>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</si>
  <si>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</si>
  <si>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</si>
  <si>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</si>
  <si>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</si>
  <si>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</si>
  <si>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</si>
  <si>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</si>
  <si>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</si>
  <si>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</si>
  <si>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</si>
  <si>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</si>
  <si>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</si>
  <si>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</si>
  <si>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</si>
  <si>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</si>
  <si>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</si>
  <si>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</si>
  <si>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</si>
  <si>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</si>
  <si>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</si>
  <si>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</si>
  <si>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</si>
  <si>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</si>
  <si>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</si>
  <si>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</si>
  <si>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</si>
  <si>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</si>
  <si>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</si>
  <si>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</si>
  <si>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</si>
  <si>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</si>
  <si>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</si>
  <si>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</si>
  <si>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</si>
  <si>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</si>
  <si>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</si>
  <si>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</si>
  <si>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</si>
  <si>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</si>
  <si>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</si>
  <si>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</si>
  <si>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</si>
  <si>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</si>
  <si>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</si>
  <si>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</si>
  <si>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</si>
  <si>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</si>
  <si>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</si>
  <si>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</si>
  <si>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</si>
  <si>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</si>
  <si>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</si>
  <si>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</si>
  <si>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</si>
  <si>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</si>
  <si>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</si>
  <si>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</si>
  <si>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</si>
  <si>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</si>
  <si>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</si>
  <si>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</si>
  <si>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</si>
  <si>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</si>
  <si>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</si>
  <si>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</si>
  <si>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</si>
  <si>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</si>
  <si>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</si>
  <si>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</si>
  <si>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</si>
  <si>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</si>
  <si>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</si>
  <si>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</si>
  <si>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</si>
  <si>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</si>
  <si>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</si>
  <si>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</si>
  <si>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</si>
  <si>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</si>
  <si>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</si>
  <si>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</si>
  <si>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</si>
  <si>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</si>
  <si>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</si>
  <si>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</si>
  <si>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</si>
  <si>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</si>
  <si>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</si>
  <si>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</si>
  <si>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</si>
  <si>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</si>
  <si>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</si>
  <si>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</si>
  <si>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</si>
  <si>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</si>
  <si>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</si>
  <si>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</si>
  <si>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</si>
  <si>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</si>
  <si>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</si>
  <si>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</si>
  <si>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</si>
  <si>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</si>
  <si>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</si>
  <si>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</si>
  <si>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</si>
  <si>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</si>
  <si>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</si>
  <si>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</si>
  <si>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</si>
  <si>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</si>
  <si>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</si>
  <si>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</si>
  <si>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</si>
  <si>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</si>
  <si>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</si>
  <si>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</si>
  <si>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</si>
  <si>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</si>
  <si>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</si>
  <si>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</si>
  <si>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</si>
  <si>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</si>
  <si>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</si>
  <si>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</si>
  <si>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</si>
  <si>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</si>
  <si>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</si>
  <si>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</si>
  <si>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</si>
  <si>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</si>
  <si>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</si>
  <si>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</si>
  <si>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</si>
  <si>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</si>
  <si>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</si>
  <si>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</si>
  <si>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</si>
  <si>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</si>
  <si>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</si>
  <si>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</si>
  <si>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</si>
  <si>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</si>
  <si>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</si>
  <si>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</si>
  <si>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</si>
  <si>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</si>
  <si>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</si>
  <si>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</si>
  <si>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</si>
  <si>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</si>
  <si>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</si>
  <si>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</si>
  <si>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</si>
  <si>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</si>
  <si>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</si>
  <si>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</si>
  <si>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</si>
  <si>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</si>
  <si>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</si>
  <si>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</si>
  <si>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</si>
  <si>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</si>
  <si>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</si>
  <si>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</si>
  <si>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</si>
  <si>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</si>
  <si>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</si>
  <si>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</si>
  <si>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</si>
  <si>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</si>
  <si>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</si>
  <si>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</si>
  <si>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</si>
  <si>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</si>
  <si>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</si>
  <si>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</si>
  <si>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</si>
  <si>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</si>
  <si>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</si>
  <si>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</si>
  <si>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</si>
  <si>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</si>
  <si>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</si>
  <si>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</si>
  <si>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</si>
  <si>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</si>
  <si>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</si>
  <si>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</si>
  <si>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</si>
  <si>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</si>
  <si>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</si>
  <si>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</si>
  <si>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</si>
  <si>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</si>
  <si>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</si>
  <si>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</si>
  <si>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</si>
  <si>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</si>
  <si>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</si>
  <si>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</si>
  <si>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</si>
  <si>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</si>
  <si>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</si>
  <si>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</si>
  <si>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</si>
  <si>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</si>
  <si>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</si>
  <si>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</si>
  <si>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</si>
  <si>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</si>
  <si>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</si>
  <si>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</si>
  <si>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</si>
  <si>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</si>
  <si>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</si>
  <si>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</si>
  <si>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</si>
  <si>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</si>
  <si>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</si>
  <si>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</si>
  <si>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</si>
  <si>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</si>
  <si>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</si>
  <si>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</si>
  <si>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</si>
  <si>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</si>
  <si>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</si>
  <si>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</si>
  <si>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</si>
  <si>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</si>
  <si>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</si>
  <si>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</si>
  <si>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</si>
  <si>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</si>
  <si>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</si>
  <si>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</si>
  <si>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</si>
  <si>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</si>
  <si>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</si>
  <si>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</si>
  <si>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</si>
  <si>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</si>
  <si>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</si>
  <si>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</si>
  <si>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</si>
  <si>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</si>
  <si>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</si>
  <si>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</si>
  <si>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</si>
  <si>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</si>
  <si>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</si>
  <si>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</si>
  <si>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</si>
  <si>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</si>
  <si>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</si>
  <si>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</si>
  <si>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</si>
  <si>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</si>
  <si>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</si>
  <si>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</si>
  <si>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</si>
  <si>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</si>
  <si>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</si>
  <si>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</si>
  <si>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</si>
  <si>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</si>
  <si>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</si>
  <si>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</si>
  <si>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</si>
  <si>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</si>
  <si>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</si>
  <si>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</si>
  <si>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</si>
  <si>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</si>
  <si>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</si>
  <si>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</si>
  <si>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</si>
  <si>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</si>
  <si>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</si>
  <si>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</si>
  <si>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</si>
  <si>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</si>
  <si>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</si>
  <si>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</si>
  <si>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</si>
  <si>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</si>
  <si>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</si>
  <si>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</si>
  <si>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</si>
  <si>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</si>
  <si>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</si>
  <si>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</si>
  <si>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</si>
  <si>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</si>
  <si>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</si>
  <si>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</si>
  <si>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</si>
  <si>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</si>
  <si>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</si>
  <si>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</si>
  <si>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</si>
  <si>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</si>
  <si>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</si>
  <si>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</si>
  <si>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</si>
  <si>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</si>
  <si>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</si>
  <si>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</si>
  <si>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</si>
  <si>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</si>
  <si>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</si>
  <si>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</si>
  <si>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</si>
  <si>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</si>
  <si>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</si>
  <si>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</si>
  <si>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</si>
  <si>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</si>
  <si>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</si>
  <si>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</si>
  <si>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</si>
  <si>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</si>
  <si>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</si>
  <si>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</si>
  <si>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</si>
  <si>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</si>
  <si>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</si>
  <si>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</si>
  <si>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</si>
  <si>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</si>
  <si>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</si>
  <si>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</si>
  <si>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</si>
  <si>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</si>
  <si>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</si>
  <si>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</si>
  <si>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</si>
  <si>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</si>
  <si>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</si>
  <si>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</si>
  <si>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</si>
  <si>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</si>
  <si>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</si>
  <si>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</si>
  <si>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</si>
  <si>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</si>
  <si>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</si>
  <si>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</si>
  <si>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</si>
  <si>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</si>
  <si>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</si>
  <si>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</si>
  <si>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</si>
  <si>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</si>
  <si>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</si>
  <si>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</si>
  <si>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</si>
  <si>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</si>
  <si>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</si>
  <si>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</si>
  <si>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</si>
  <si>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</si>
  <si>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</si>
  <si>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</si>
  <si>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</si>
  <si>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</si>
  <si>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</si>
  <si>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</si>
  <si>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</si>
  <si>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</si>
  <si>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</si>
  <si>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</si>
  <si>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</si>
  <si>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</si>
  <si>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</si>
  <si>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</si>
  <si>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</si>
  <si>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</si>
  <si>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</si>
  <si>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</si>
  <si>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</si>
  <si>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</si>
  <si>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</si>
  <si>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</si>
  <si>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</si>
  <si>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</si>
  <si>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</si>
  <si>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</si>
  <si>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</si>
  <si>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</si>
  <si>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</si>
  <si>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</si>
  <si>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</si>
  <si>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</si>
  <si>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</si>
  <si>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</si>
  <si>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</si>
  <si>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</si>
  <si>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</si>
  <si>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</si>
  <si>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</si>
  <si>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</si>
  <si>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</si>
  <si>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</si>
  <si>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</si>
  <si>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</si>
  <si>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</si>
  <si>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</si>
  <si>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</si>
  <si>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</si>
  <si>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</si>
  <si>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</si>
  <si>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</si>
  <si>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</si>
  <si>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</si>
  <si>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</si>
  <si>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</si>
  <si>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</si>
  <si>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</si>
  <si>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</si>
  <si>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</si>
  <si>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</si>
  <si>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</si>
  <si>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</si>
  <si>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</si>
  <si>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</si>
  <si>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</si>
  <si>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</si>
  <si>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</si>
  <si>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</si>
  <si>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</si>
  <si>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</si>
  <si>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</si>
  <si>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</si>
  <si>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</si>
  <si>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</si>
  <si>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</si>
  <si>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</si>
  <si>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</si>
  <si>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</si>
  <si>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</si>
  <si>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</si>
  <si>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</si>
  <si>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</si>
  <si>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</si>
  <si>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</si>
  <si>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</si>
  <si>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</si>
  <si>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</si>
  <si>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</si>
  <si>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</si>
  <si>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</si>
  <si>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</si>
  <si>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</si>
  <si>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</si>
  <si>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</si>
  <si>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</si>
  <si>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</si>
  <si>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</si>
  <si>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</si>
  <si>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</si>
  <si>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</si>
  <si>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</si>
  <si>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</si>
  <si>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</si>
  <si>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</si>
  <si>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</si>
  <si>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</si>
  <si>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</si>
  <si>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</si>
  <si>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</si>
  <si>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</si>
  <si>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</si>
  <si>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</si>
  <si>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</si>
  <si>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</si>
  <si>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</si>
  <si>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</si>
  <si>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</si>
  <si>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</si>
  <si>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</si>
  <si>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</si>
  <si>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</si>
  <si>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</si>
  <si>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</si>
  <si>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</si>
  <si>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</si>
  <si>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</si>
  <si>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</si>
  <si>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</si>
  <si>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</si>
  <si>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</si>
  <si>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</si>
  <si>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</si>
  <si>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</si>
  <si>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</si>
  <si>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</si>
  <si>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</si>
  <si>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</si>
  <si>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</si>
  <si>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</si>
  <si>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</si>
  <si>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</si>
  <si>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</si>
  <si>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</si>
  <si>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</si>
  <si>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</si>
  <si>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</si>
  <si>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</si>
  <si>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</si>
  <si>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</si>
  <si>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</si>
  <si>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</si>
  <si>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</si>
  <si>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</si>
  <si>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</si>
  <si>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</si>
  <si>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</si>
  <si>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</si>
  <si>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</si>
  <si>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</si>
  <si>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</si>
  <si>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</si>
  <si>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</si>
  <si>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</si>
  <si>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</si>
  <si>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</si>
  <si>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</si>
  <si>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</si>
  <si>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</si>
  <si>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</si>
  <si>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</si>
  <si>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</si>
  <si>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</si>
  <si>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</si>
  <si>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</si>
  <si>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</si>
  <si>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</si>
  <si>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</si>
  <si>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</si>
  <si>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</si>
  <si>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</si>
  <si>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</si>
  <si>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</si>
  <si>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</si>
  <si>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</si>
  <si>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</si>
  <si>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</si>
  <si>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</si>
  <si>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</si>
  <si>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</si>
  <si>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</si>
  <si>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</si>
  <si>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</si>
  <si>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</si>
  <si>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</si>
  <si>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</si>
  <si>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</si>
  <si>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</si>
  <si>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</si>
  <si>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</si>
  <si>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</si>
  <si>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</si>
  <si>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</si>
  <si>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</si>
  <si>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</si>
  <si>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</si>
  <si>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</si>
  <si>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</si>
  <si>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</si>
  <si>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</si>
  <si>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</si>
  <si>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</si>
  <si>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</si>
  <si>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</si>
  <si>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</si>
  <si>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</si>
  <si>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</si>
  <si>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</si>
  <si>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</si>
  <si>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</si>
  <si>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</si>
  <si>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</si>
  <si>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</si>
  <si>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</si>
  <si>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</si>
  <si>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</si>
  <si>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</si>
  <si>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</si>
  <si>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</si>
  <si>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</si>
  <si>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</si>
  <si>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</si>
  <si>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</si>
  <si>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</si>
  <si>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</si>
  <si>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</si>
  <si>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</si>
  <si>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</si>
  <si>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</si>
  <si>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</si>
  <si>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</si>
  <si>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</si>
  <si>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</si>
  <si>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</si>
  <si>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</si>
  <si>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</si>
  <si>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</si>
  <si>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</si>
  <si>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</si>
  <si>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</si>
  <si>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</si>
  <si>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</si>
  <si>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</si>
  <si>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</si>
  <si>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</si>
  <si>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</si>
  <si>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</si>
  <si>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</si>
  <si>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</si>
  <si>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</si>
  <si>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</si>
  <si>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</si>
  <si>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</si>
  <si>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</si>
  <si>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</si>
  <si>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</si>
  <si>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</si>
  <si>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</si>
  <si>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</si>
  <si>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</si>
  <si>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</si>
  <si>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</si>
  <si>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</si>
  <si>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</si>
  <si>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</si>
  <si>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</si>
  <si>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</si>
  <si>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</si>
  <si>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</si>
  <si>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</si>
  <si>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</si>
  <si>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</si>
  <si>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</si>
  <si>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</si>
  <si>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</si>
  <si>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</si>
  <si>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</si>
  <si>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</si>
  <si>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</si>
  <si>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</si>
  <si>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</si>
  <si>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</si>
  <si>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</si>
  <si>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</si>
  <si>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</si>
  <si>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</si>
  <si>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</si>
  <si>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</si>
  <si>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</si>
  <si>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</si>
  <si>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</si>
  <si>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</si>
  <si>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</si>
  <si>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</si>
  <si>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</si>
  <si>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</si>
  <si>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</si>
  <si>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</si>
  <si>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</si>
  <si>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</si>
  <si>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</si>
  <si>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</si>
  <si>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</si>
  <si>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</si>
  <si>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</si>
  <si>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</si>
  <si>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</si>
  <si>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</si>
  <si>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</si>
  <si>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</si>
  <si>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</si>
  <si>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</si>
  <si>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</si>
  <si>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</si>
  <si>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</si>
  <si>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</si>
  <si>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</si>
  <si>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</si>
  <si>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</si>
  <si>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</si>
  <si>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</si>
  <si>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</si>
  <si>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</si>
  <si>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</si>
  <si>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</si>
  <si>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</si>
  <si>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</si>
  <si>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</si>
  <si>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</si>
  <si>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</si>
  <si>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</si>
  <si>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</si>
  <si>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</si>
  <si>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</si>
  <si>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</si>
  <si>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</si>
  <si>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</si>
  <si>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</si>
  <si>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</si>
  <si>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</si>
  <si>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</si>
  <si>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</si>
  <si>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</si>
  <si>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</si>
  <si>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</si>
  <si>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</si>
  <si>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</si>
  <si>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</si>
  <si>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</si>
  <si>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</si>
  <si>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</si>
  <si>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</si>
  <si>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</si>
  <si>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</si>
  <si>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</si>
  <si>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</si>
  <si>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</si>
  <si>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</si>
  <si>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</si>
  <si>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</si>
  <si>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</si>
  <si>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</si>
  <si>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</si>
  <si>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</si>
  <si>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</si>
  <si>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</si>
  <si>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</si>
  <si>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</si>
  <si>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</si>
  <si>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</si>
  <si>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</si>
  <si>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</si>
  <si>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</si>
  <si>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</si>
  <si>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</si>
  <si>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</si>
  <si>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</si>
  <si>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</si>
  <si>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</si>
  <si>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</si>
  <si>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</si>
  <si>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</si>
  <si>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</si>
  <si>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</si>
  <si>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</si>
  <si>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</si>
  <si>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</si>
  <si>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</si>
  <si>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</si>
  <si>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</si>
  <si>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</si>
  <si>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</si>
  <si>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</si>
  <si>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</si>
  <si>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</si>
  <si>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</si>
  <si>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</si>
  <si>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</si>
  <si>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</si>
  <si>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</si>
  <si>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</si>
  <si>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</si>
  <si>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</si>
  <si>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</si>
  <si>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</si>
  <si>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</si>
  <si>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</si>
  <si>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</si>
  <si>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</si>
  <si>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</si>
  <si>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</si>
  <si>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</si>
  <si>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</si>
  <si>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</si>
  <si>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</si>
  <si>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</si>
  <si>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</si>
  <si>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</si>
  <si>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</si>
  <si>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</si>
  <si>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</si>
  <si>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</si>
  <si>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</si>
  <si>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</si>
  <si>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</si>
  <si>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</si>
  <si>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</si>
  <si>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</si>
  <si>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</si>
  <si>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</si>
  <si>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</si>
  <si>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</si>
  <si>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</si>
  <si>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</si>
  <si>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</si>
  <si>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</si>
  <si>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</si>
  <si>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</si>
  <si>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</si>
  <si>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</si>
  <si>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</si>
  <si>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</si>
  <si>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</si>
  <si>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</si>
  <si>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</si>
  <si>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</si>
  <si>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</si>
  <si>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</si>
  <si>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</si>
  <si>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</si>
  <si>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</si>
  <si>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</si>
  <si>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</si>
  <si>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</si>
  <si>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</si>
  <si>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</si>
  <si>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</si>
  <si>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</si>
  <si>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</si>
  <si>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</si>
  <si>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</si>
  <si>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</si>
  <si>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</si>
  <si>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</si>
  <si>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</si>
  <si>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</si>
  <si>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</si>
  <si>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</si>
  <si>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</si>
  <si>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</si>
  <si>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</si>
  <si>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</si>
  <si>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</si>
  <si>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</si>
  <si>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</si>
  <si>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</si>
  <si>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</si>
  <si>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</si>
  <si>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</si>
  <si>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</si>
  <si>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</si>
  <si>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</si>
  <si>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</si>
  <si>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</si>
  <si>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</si>
  <si>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</si>
  <si>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</si>
  <si>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</si>
  <si>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</si>
  <si>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</si>
  <si>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</si>
  <si>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</si>
  <si>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</si>
  <si>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</si>
  <si>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</si>
  <si>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</si>
  <si>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</si>
  <si>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</si>
  <si>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</si>
  <si>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</si>
  <si>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</si>
  <si>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</si>
  <si>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</si>
  <si>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</si>
  <si>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</si>
  <si>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</si>
  <si>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</si>
  <si>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</si>
  <si>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</si>
  <si>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</si>
  <si>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</si>
  <si>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</si>
  <si>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</si>
  <si>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</si>
  <si>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</si>
  <si>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</si>
  <si>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</si>
  <si>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</si>
  <si>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</si>
  <si>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</si>
  <si>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</si>
  <si>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</si>
  <si>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</si>
  <si>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</si>
  <si>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</si>
  <si>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</si>
  <si>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</si>
  <si>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</si>
  <si>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</si>
  <si>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</si>
  <si>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</si>
  <si>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</si>
  <si>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</si>
  <si>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</si>
  <si>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</si>
  <si>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</si>
  <si>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</si>
  <si>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</si>
  <si>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</si>
  <si>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</si>
  <si>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</si>
  <si>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</si>
  <si>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</si>
  <si>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</si>
  <si>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</si>
  <si>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</si>
  <si>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</si>
  <si>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</si>
  <si>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</si>
  <si>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</si>
  <si>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</si>
  <si>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</si>
  <si>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</si>
  <si>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</si>
  <si>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</si>
  <si>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</si>
  <si>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</si>
  <si>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</si>
  <si>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</si>
  <si>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</si>
  <si>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</si>
  <si>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</si>
  <si>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</si>
  <si>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</si>
  <si>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</si>
  <si>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</si>
  <si>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</si>
  <si>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</si>
  <si>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</si>
  <si>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</si>
  <si>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</si>
  <si>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</si>
  <si>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</si>
  <si>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</si>
  <si>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</si>
  <si>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</si>
  <si>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</si>
  <si>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</si>
  <si>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</si>
  <si>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</si>
  <si>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</si>
  <si>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</si>
  <si>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</si>
  <si>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</si>
  <si>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</si>
  <si>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</si>
  <si>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</si>
  <si>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</si>
  <si>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</si>
  <si>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</si>
  <si>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</si>
  <si>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</si>
  <si>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</si>
  <si>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</si>
  <si>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</si>
  <si>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</si>
  <si>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</si>
  <si>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</si>
  <si>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</si>
  <si>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</si>
  <si>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</si>
  <si>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</si>
  <si>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</si>
  <si>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</si>
  <si>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</si>
  <si>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</si>
  <si>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</si>
  <si>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</si>
  <si>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</si>
  <si>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</si>
  <si>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</si>
  <si>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</si>
  <si>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</si>
  <si>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</si>
  <si>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</si>
  <si>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</si>
  <si>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</si>
  <si>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</si>
  <si>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</si>
  <si>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</si>
  <si>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</si>
  <si>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</si>
  <si>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</si>
  <si>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</si>
  <si>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</si>
  <si>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</si>
  <si>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</si>
  <si>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</si>
  <si>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</si>
  <si>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</si>
  <si>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</si>
  <si>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</si>
  <si>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</si>
  <si>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</si>
  <si>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</si>
  <si>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</si>
  <si>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</si>
  <si>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</si>
  <si>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</si>
  <si>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</si>
  <si>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</si>
  <si>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</si>
  <si>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</si>
  <si>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</si>
  <si>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</si>
  <si>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</si>
  <si>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</si>
  <si>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</si>
  <si>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</si>
  <si>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</si>
  <si>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</si>
  <si>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</si>
  <si>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</si>
  <si>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</si>
  <si>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</si>
  <si>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</si>
  <si>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</si>
  <si>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</si>
  <si>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</si>
  <si>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</si>
  <si>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</si>
  <si>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</si>
  <si>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</si>
  <si>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</si>
  <si>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</si>
  <si>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</si>
  <si>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</si>
  <si>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</si>
  <si>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</si>
  <si>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</si>
  <si>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</si>
  <si>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</si>
  <si>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</si>
  <si>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</si>
  <si>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</si>
  <si>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</si>
  <si>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</si>
  <si>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</si>
  <si>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</si>
  <si>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</si>
  <si>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</si>
  <si>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</si>
  <si>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</si>
  <si>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</si>
  <si>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</si>
  <si>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</si>
  <si>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</si>
  <si>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</si>
  <si>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</si>
  <si>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</si>
  <si>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</si>
  <si>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</si>
  <si>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</si>
  <si>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</si>
  <si>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</si>
  <si>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</si>
  <si>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</si>
  <si>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</si>
  <si>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</si>
  <si>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</si>
  <si>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</si>
  <si>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</si>
  <si>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</si>
  <si>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</si>
  <si>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</si>
  <si>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</si>
  <si>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</si>
  <si>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</si>
  <si>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</si>
  <si>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</si>
  <si>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</si>
  <si>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</si>
  <si>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</si>
  <si>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</si>
  <si>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</si>
  <si>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</si>
  <si>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</si>
  <si>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</si>
  <si>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</si>
  <si>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</si>
  <si>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</si>
  <si>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</si>
  <si>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</si>
  <si>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</si>
  <si>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</si>
  <si>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</si>
  <si>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</si>
  <si>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</si>
  <si>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</si>
  <si>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</si>
  <si>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</si>
  <si>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</si>
  <si>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</si>
  <si>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</si>
  <si>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</si>
  <si>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</si>
  <si>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</si>
  <si>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</si>
  <si>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</si>
  <si>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</si>
  <si>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</si>
  <si>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</si>
  <si>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</si>
  <si>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</si>
  <si>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</si>
  <si>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</si>
  <si>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</si>
  <si>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</si>
  <si>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</si>
  <si>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</si>
  <si>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</si>
  <si>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</si>
  <si>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</si>
  <si>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</si>
  <si>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</si>
  <si>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</si>
  <si>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</si>
  <si>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</si>
  <si>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</si>
  <si>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</si>
  <si>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</si>
  <si>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</si>
  <si>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</si>
  <si>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</si>
  <si>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</si>
  <si>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</si>
  <si>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</si>
  <si>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</si>
  <si>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</si>
  <si>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</si>
  <si>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</si>
  <si>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</si>
  <si>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</si>
  <si>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</si>
  <si>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</si>
  <si>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</si>
  <si>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</si>
  <si>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</si>
  <si>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</si>
  <si>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</si>
  <si>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</si>
  <si>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</si>
  <si>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</si>
  <si>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</si>
  <si>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</si>
  <si>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</si>
  <si>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</si>
  <si>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</si>
  <si>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</si>
  <si>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</si>
  <si>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</si>
  <si>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</si>
  <si>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</si>
  <si>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</si>
  <si>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</si>
  <si>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</si>
  <si>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</si>
  <si>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</si>
  <si>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</si>
  <si>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</si>
  <si>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</si>
  <si>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</si>
  <si>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</si>
  <si>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</si>
  <si>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</si>
  <si>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</si>
  <si>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</si>
  <si>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</si>
  <si>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</si>
  <si>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</si>
  <si>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</si>
  <si>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</si>
  <si>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</si>
  <si>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</si>
  <si>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</si>
  <si>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</si>
  <si>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</si>
  <si>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</si>
  <si>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</si>
  <si>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</si>
  <si>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</si>
  <si>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</si>
  <si>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</si>
  <si>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</si>
  <si>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</si>
  <si>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</si>
  <si>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</si>
  <si>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</si>
  <si>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</si>
  <si>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</si>
  <si>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</si>
  <si>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</si>
  <si>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</si>
  <si>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</si>
  <si>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</si>
  <si>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</si>
  <si>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</si>
  <si>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</si>
  <si>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</si>
  <si>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</si>
  <si>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</si>
  <si>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</si>
  <si>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</si>
  <si>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</si>
  <si>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</si>
  <si>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</si>
  <si>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</si>
  <si>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</si>
  <si>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</si>
  <si>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</si>
  <si>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</si>
  <si>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</si>
  <si>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</si>
  <si>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</si>
  <si>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</si>
  <si>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</si>
  <si>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</si>
  <si>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</si>
  <si>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</si>
  <si>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</si>
  <si>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</si>
  <si>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</si>
  <si>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</si>
  <si>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</si>
  <si>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</si>
  <si>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</si>
  <si>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</si>
  <si>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</si>
  <si>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</si>
  <si>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</si>
  <si>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</si>
  <si>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</si>
  <si>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</si>
  <si>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</si>
  <si>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</si>
  <si>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</si>
  <si>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</si>
  <si>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</si>
  <si>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</si>
  <si>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</si>
  <si>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</si>
  <si>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</si>
  <si>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</si>
  <si>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</si>
  <si>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</si>
  <si>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</si>
  <si>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</si>
  <si>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</si>
  <si>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</si>
  <si>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</si>
  <si>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</si>
  <si>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</si>
  <si>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</si>
  <si>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</si>
  <si>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</si>
  <si>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</si>
  <si>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</si>
  <si>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</si>
  <si>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</si>
  <si>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</si>
  <si>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</si>
  <si>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</si>
  <si>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</si>
  <si>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</si>
  <si>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</si>
  <si>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</si>
  <si>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</si>
  <si>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</si>
  <si>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</si>
  <si>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</si>
  <si>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</si>
  <si>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</si>
  <si>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</si>
  <si>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</si>
  <si>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</si>
  <si>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</si>
  <si>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</si>
  <si>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</si>
  <si>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</si>
  <si>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</si>
  <si>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</si>
  <si>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</si>
  <si>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</si>
  <si>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</si>
  <si>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</si>
  <si>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</si>
  <si>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</si>
  <si>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</si>
  <si>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</si>
  <si>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</si>
  <si>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</si>
  <si>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</si>
  <si>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</si>
  <si>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</si>
  <si>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</si>
  <si>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</si>
  <si>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</si>
  <si>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</si>
  <si>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</si>
  <si>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</si>
  <si>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</si>
  <si>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</si>
  <si>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</si>
  <si>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</si>
  <si>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</si>
  <si>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</si>
  <si>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</si>
  <si>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</si>
  <si>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</si>
  <si>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</si>
  <si>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</si>
  <si>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</si>
  <si>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</si>
  <si>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</si>
  <si>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</si>
  <si>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</si>
  <si>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</si>
  <si>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</si>
  <si>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</si>
  <si>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</si>
  <si>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</si>
  <si>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</si>
  <si>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</si>
  <si>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</si>
  <si>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</si>
  <si>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</si>
  <si>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</si>
  <si>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</si>
  <si>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</si>
  <si>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</si>
  <si>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</si>
  <si>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</si>
  <si>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</si>
  <si>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</si>
  <si>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</si>
  <si>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</si>
  <si>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</si>
  <si>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</si>
  <si>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</si>
  <si>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</si>
  <si>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</si>
  <si>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</si>
  <si>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</si>
  <si>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</si>
  <si>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</si>
  <si>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</si>
  <si>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</si>
  <si>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</si>
  <si>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</si>
  <si>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</si>
  <si>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</si>
  <si>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</si>
  <si>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</si>
  <si>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</si>
  <si>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</si>
  <si>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</si>
  <si>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</si>
  <si>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</si>
  <si>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</si>
  <si>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</si>
  <si>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</si>
  <si>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</si>
  <si>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</si>
  <si>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</si>
  <si>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</si>
  <si>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</si>
  <si>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</si>
  <si>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</si>
  <si>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</si>
  <si>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</si>
  <si>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</si>
  <si>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</si>
  <si>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</si>
  <si>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</si>
  <si>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</si>
  <si>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</si>
  <si>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</si>
  <si>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</si>
  <si>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</si>
  <si>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</si>
  <si>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</si>
  <si>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</si>
  <si>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</si>
  <si>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</si>
  <si>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</si>
  <si>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</si>
  <si>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</si>
  <si>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</si>
  <si>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</si>
  <si>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</si>
  <si>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</si>
  <si>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</si>
  <si>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</si>
  <si>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</si>
  <si>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</si>
  <si>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</si>
  <si>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</si>
  <si>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</si>
  <si>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</si>
  <si>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</si>
  <si>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</si>
  <si>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</si>
  <si>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</si>
  <si>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</si>
  <si>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</si>
  <si>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</si>
  <si>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</si>
  <si>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</si>
  <si>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</si>
  <si>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</si>
  <si>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</si>
  <si>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</si>
  <si>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</si>
  <si>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</si>
  <si>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</si>
  <si>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</si>
  <si>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</si>
  <si>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</si>
  <si>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</si>
  <si>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</si>
  <si>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</si>
  <si>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</si>
  <si>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</si>
  <si>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</si>
  <si>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</si>
  <si>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</si>
  <si>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</si>
  <si>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</si>
  <si>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</si>
  <si>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</si>
  <si>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</si>
  <si>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</si>
  <si>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</si>
  <si>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</si>
  <si>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</si>
  <si>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</si>
  <si>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</si>
  <si>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</si>
  <si>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</si>
  <si>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</si>
  <si>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</si>
  <si>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</si>
  <si>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</si>
  <si>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</si>
  <si>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</si>
  <si>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</si>
  <si>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</si>
  <si>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</si>
  <si>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</si>
  <si>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</si>
  <si>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</si>
  <si>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</si>
  <si>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</si>
  <si>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</si>
  <si>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</si>
  <si>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</si>
  <si>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</si>
  <si>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</si>
  <si>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</si>
  <si>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</si>
  <si>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</si>
  <si>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</si>
  <si>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</si>
  <si>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</si>
  <si>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</si>
  <si>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</si>
  <si>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</si>
  <si>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</si>
  <si>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</si>
  <si>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</si>
  <si>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</si>
  <si>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</si>
  <si>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</si>
  <si>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</si>
  <si>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</si>
  <si>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</si>
  <si>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</si>
  <si>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</si>
  <si>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</si>
  <si>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</si>
  <si>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</si>
  <si>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</si>
  <si>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</si>
  <si>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</si>
  <si>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</si>
  <si>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</si>
  <si>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</si>
  <si>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</si>
  <si>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</si>
  <si>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</si>
  <si>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</si>
  <si>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</si>
  <si>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</si>
  <si>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</si>
  <si>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</si>
  <si>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</si>
  <si>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</si>
  <si>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</si>
  <si>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</si>
  <si>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</si>
  <si>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</si>
  <si>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</si>
  <si>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</si>
  <si>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</si>
  <si>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</si>
  <si>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</si>
  <si>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</si>
  <si>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</si>
  <si>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</si>
  <si>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</si>
  <si>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</si>
  <si>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</si>
  <si>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</si>
  <si>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</si>
  <si>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</si>
  <si>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</si>
  <si>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</si>
  <si>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</si>
  <si>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</si>
  <si>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</si>
  <si>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</si>
  <si>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</si>
  <si>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</si>
  <si>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</si>
  <si>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</si>
  <si>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</si>
  <si>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</si>
  <si>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</si>
  <si>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</si>
  <si>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</si>
  <si>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</si>
  <si>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</si>
  <si>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</si>
  <si>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</si>
  <si>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</si>
  <si>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</si>
  <si>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</si>
  <si>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</si>
  <si>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</si>
  <si>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</si>
  <si>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</si>
  <si>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</si>
  <si>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</si>
  <si>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</si>
  <si>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</si>
  <si>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</si>
  <si>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</si>
  <si>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</si>
  <si>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</si>
  <si>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</si>
  <si>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</si>
  <si>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</si>
  <si>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</si>
  <si>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</si>
  <si>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</si>
  <si>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</si>
  <si>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</si>
  <si>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</si>
  <si>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</si>
  <si>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</si>
  <si>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</si>
  <si>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</si>
  <si>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</si>
  <si>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</si>
  <si>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</si>
  <si>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</si>
  <si>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</si>
  <si>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</si>
  <si>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</si>
  <si>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</si>
  <si>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</si>
  <si>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</si>
  <si>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</si>
  <si>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</si>
  <si>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</si>
  <si>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</si>
  <si>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</si>
  <si>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</si>
  <si>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</si>
  <si>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</si>
  <si>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</si>
  <si>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</si>
  <si>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</si>
  <si>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</si>
  <si>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</si>
  <si>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</si>
  <si>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</si>
  <si>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</si>
  <si>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</si>
  <si>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</si>
  <si>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</si>
  <si>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</si>
  <si>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</si>
  <si>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</si>
  <si>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</si>
  <si>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</si>
  <si>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</si>
  <si>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</si>
  <si>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</si>
  <si>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</si>
  <si>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</si>
  <si>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</si>
  <si>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</si>
  <si>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</si>
  <si>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</si>
  <si>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</si>
  <si>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</si>
  <si>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</si>
  <si>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</si>
  <si>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</si>
  <si>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</si>
  <si>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</si>
  <si>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</si>
  <si>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</si>
  <si>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</si>
  <si>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</si>
  <si>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</si>
  <si>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</si>
  <si>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</si>
  <si>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</si>
  <si>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</si>
  <si>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</si>
  <si>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</si>
  <si>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</si>
  <si>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</si>
  <si>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</si>
  <si>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</si>
  <si>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</si>
  <si>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</si>
  <si>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</si>
  <si>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</si>
  <si>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</si>
  <si>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</si>
  <si>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</si>
  <si>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</si>
  <si>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</si>
  <si>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</si>
  <si>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</si>
  <si>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</si>
  <si>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</si>
  <si>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</si>
  <si>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</si>
  <si>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</si>
  <si>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</si>
  <si>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</si>
  <si>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</si>
  <si>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</si>
  <si>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</si>
  <si>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</si>
  <si>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</si>
  <si>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</si>
  <si>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</si>
  <si>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</si>
  <si>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</si>
  <si>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</si>
  <si>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</si>
  <si>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</si>
  <si>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</si>
  <si>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</si>
  <si>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</si>
  <si>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</si>
  <si>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</si>
  <si>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</si>
  <si>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</si>
  <si>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</si>
  <si>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</si>
  <si>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</si>
  <si>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</si>
  <si>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</si>
  <si>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</si>
  <si>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</si>
  <si>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</si>
  <si>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</si>
  <si>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</si>
  <si>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</si>
  <si>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</si>
  <si>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</si>
  <si>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</si>
  <si>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</si>
  <si>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</si>
  <si>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</si>
  <si>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</si>
  <si>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</si>
  <si>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</si>
  <si>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</si>
  <si>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</si>
  <si>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</si>
  <si>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</si>
  <si>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</si>
  <si>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</si>
  <si>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</si>
  <si>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</si>
  <si>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</si>
  <si>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</si>
  <si>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</si>
  <si>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</si>
  <si>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</si>
  <si>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</si>
  <si>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</si>
  <si>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</si>
  <si>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</si>
  <si>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</si>
  <si>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</si>
  <si>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</si>
  <si>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</si>
  <si>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</si>
  <si>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</si>
  <si>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</si>
  <si>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</si>
  <si>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</si>
  <si>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</si>
  <si>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</si>
  <si>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</si>
  <si>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</si>
  <si>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</si>
  <si>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</si>
  <si>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</si>
  <si>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</si>
  <si>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</si>
  <si>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</si>
  <si>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</si>
  <si>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</si>
  <si>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</si>
  <si>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</si>
  <si>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</si>
  <si>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</si>
  <si>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</si>
  <si>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</si>
  <si>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</si>
  <si>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</si>
  <si>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</si>
  <si>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</si>
  <si>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</si>
  <si>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</si>
  <si>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</si>
  <si>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</si>
  <si>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</si>
  <si>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</si>
  <si>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</si>
  <si>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</si>
  <si>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</si>
  <si>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</si>
  <si>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</si>
  <si>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</si>
  <si>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</si>
  <si>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</si>
  <si>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</si>
  <si>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</si>
  <si>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</si>
  <si>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</si>
  <si>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</si>
  <si>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</si>
  <si>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</si>
  <si>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</si>
  <si>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</si>
  <si>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</si>
  <si>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</si>
  <si>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</si>
  <si>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</si>
  <si>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</si>
  <si>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</si>
  <si>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</si>
  <si>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</si>
  <si>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</si>
  <si>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</si>
  <si>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</si>
  <si>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</si>
  <si>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</si>
  <si>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</si>
  <si>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</si>
  <si>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</si>
  <si>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</si>
  <si>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</si>
  <si>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</si>
  <si>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</si>
  <si>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</si>
  <si>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</si>
  <si>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</si>
  <si>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</si>
  <si>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</si>
  <si>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</si>
  <si>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</si>
  <si>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</si>
  <si>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</si>
  <si>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</si>
  <si>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</si>
  <si>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</si>
  <si>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</si>
  <si>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</si>
  <si>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</si>
  <si>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</si>
  <si>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</si>
  <si>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</si>
  <si>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</si>
  <si>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</si>
  <si>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</si>
  <si>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</si>
  <si>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</si>
  <si>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</si>
  <si>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</si>
  <si>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</si>
  <si>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</si>
  <si>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</si>
  <si>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</si>
  <si>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</si>
  <si>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</si>
  <si>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</si>
  <si>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</si>
  <si>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</si>
  <si>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</si>
  <si>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</si>
  <si>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</si>
  <si>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</si>
  <si>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</si>
  <si>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</si>
  <si>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</si>
  <si>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</si>
  <si>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</si>
  <si>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</si>
  <si>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</si>
  <si>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</si>
  <si>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</si>
  <si>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</si>
  <si>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</si>
  <si>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</si>
  <si>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</si>
  <si>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</si>
  <si>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</si>
  <si>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</si>
  <si>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</si>
  <si>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</si>
  <si>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</si>
  <si>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</si>
  <si>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</si>
  <si>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</si>
  <si>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</si>
  <si>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</si>
  <si>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</si>
  <si>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</si>
  <si>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</si>
  <si>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</si>
  <si>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</si>
  <si>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</si>
  <si>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</si>
  <si>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</si>
  <si>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</si>
  <si>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</si>
  <si>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</si>
  <si>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</si>
  <si>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</si>
  <si>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</si>
  <si>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</si>
  <si>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</si>
  <si>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</si>
  <si>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</si>
  <si>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</si>
  <si>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</si>
  <si>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</si>
  <si>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</si>
  <si>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</si>
  <si>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</si>
  <si>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</si>
  <si>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</si>
  <si>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</si>
  <si>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</si>
  <si>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</si>
  <si>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</si>
  <si>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</si>
  <si>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</si>
  <si>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</si>
  <si>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</si>
  <si>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</si>
  <si>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</si>
  <si>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</si>
  <si>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</si>
  <si>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</si>
  <si>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</si>
  <si>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</si>
  <si>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</si>
  <si>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</si>
  <si>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</si>
  <si>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</si>
  <si>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</si>
  <si>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</si>
  <si>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</si>
  <si>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</si>
  <si>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</si>
  <si>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</si>
  <si>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</si>
  <si>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</si>
  <si>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</si>
  <si>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</si>
  <si>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</si>
  <si>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</si>
  <si>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</si>
  <si>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</si>
  <si>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</si>
  <si>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</si>
  <si>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</si>
  <si>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</si>
  <si>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</si>
  <si>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</si>
  <si>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</si>
  <si>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</si>
  <si>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</si>
  <si>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</si>
  <si>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</si>
  <si>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</si>
  <si>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</si>
  <si>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</si>
  <si>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</si>
  <si>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</si>
  <si>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</si>
  <si>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</si>
  <si>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</si>
  <si>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</si>
  <si>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</si>
  <si>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</si>
  <si>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</si>
  <si>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</si>
  <si>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</si>
  <si>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</si>
  <si>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</si>
  <si>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</si>
  <si>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</si>
  <si>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</si>
  <si>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</si>
  <si>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</si>
  <si>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</si>
  <si>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</si>
  <si>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</si>
  <si>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</si>
  <si>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</si>
  <si>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</si>
  <si>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</si>
  <si>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</si>
  <si>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</si>
  <si>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</si>
  <si>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</si>
  <si>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</si>
  <si>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</si>
  <si>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</si>
  <si>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</si>
  <si>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</si>
  <si>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</si>
  <si>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</si>
  <si>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</si>
  <si>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</si>
  <si>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</si>
  <si>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</si>
  <si>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</si>
  <si>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</si>
  <si>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</si>
  <si>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</si>
  <si>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</si>
  <si>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</si>
  <si>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</si>
  <si>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</si>
  <si>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</si>
  <si>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</si>
  <si>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</si>
  <si>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</si>
  <si>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</si>
  <si>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</si>
  <si>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</si>
  <si>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</si>
  <si>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</si>
  <si>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</si>
  <si>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</si>
  <si>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</si>
  <si>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</si>
  <si>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</si>
  <si>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</si>
  <si>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</si>
  <si>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</si>
  <si>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</si>
  <si>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</si>
  <si>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</si>
  <si>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</si>
  <si>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</si>
  <si>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</si>
  <si>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</si>
  <si>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</si>
  <si>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</si>
  <si>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</si>
  <si>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</si>
  <si>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</si>
  <si>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</si>
  <si>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</si>
  <si>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</si>
  <si>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</si>
  <si>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</si>
  <si>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</si>
  <si>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</si>
  <si>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</si>
  <si>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</si>
  <si>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</si>
  <si>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</si>
  <si>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</si>
  <si>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</si>
  <si>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</si>
  <si>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</si>
  <si>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</si>
  <si>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</si>
  <si>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</si>
  <si>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</si>
  <si>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</si>
  <si>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</si>
  <si>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</si>
  <si>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</si>
  <si>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</si>
  <si>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</si>
  <si>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</si>
  <si>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</si>
  <si>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</si>
  <si>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</si>
  <si>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</si>
  <si>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</si>
  <si>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</si>
  <si>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</si>
  <si>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</si>
  <si>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</si>
  <si>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</si>
  <si>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</si>
  <si>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</si>
  <si>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</si>
  <si>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</si>
  <si>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</si>
  <si>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</si>
  <si>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</si>
  <si>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</si>
  <si>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</si>
  <si>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</si>
  <si>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</si>
  <si>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</si>
  <si>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</si>
  <si>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</si>
  <si>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</si>
  <si>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</si>
  <si>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</si>
  <si>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</si>
  <si>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</si>
  <si>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</si>
  <si>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</si>
  <si>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</si>
  <si>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</si>
  <si>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</si>
  <si>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</si>
  <si>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</si>
  <si>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</si>
  <si>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</si>
  <si>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</si>
  <si>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</si>
  <si>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</si>
  <si>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</si>
  <si>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</si>
  <si>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</si>
  <si>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</si>
  <si>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</si>
  <si>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</si>
  <si>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</si>
  <si>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</si>
  <si>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</si>
  <si>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</si>
  <si>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</si>
  <si>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</si>
  <si>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</si>
  <si>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</si>
  <si>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</si>
  <si>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</si>
  <si>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</si>
  <si>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</si>
  <si>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</si>
  <si>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</si>
  <si>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</si>
  <si>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</si>
  <si>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</si>
  <si>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</si>
  <si>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</si>
  <si>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</si>
  <si>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</si>
  <si>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</si>
  <si>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</si>
  <si>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</si>
  <si>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</si>
  <si>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</si>
  <si>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</si>
  <si>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</si>
  <si>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</si>
  <si>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</si>
  <si>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</si>
  <si>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</si>
  <si>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</si>
  <si>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</si>
  <si>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</si>
  <si>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</si>
  <si>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</si>
  <si>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</si>
  <si>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</si>
  <si>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</si>
  <si>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</si>
  <si>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</si>
  <si>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</si>
  <si>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</si>
  <si>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</si>
  <si>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</si>
  <si>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</si>
  <si>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</si>
  <si>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</si>
  <si>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</si>
  <si>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</si>
  <si>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</si>
  <si>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</si>
  <si>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</si>
  <si>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</si>
  <si>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</si>
  <si>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</si>
  <si>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</si>
  <si>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</si>
  <si>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</si>
  <si>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</si>
  <si>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</si>
  <si>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</si>
  <si>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</si>
  <si>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</si>
  <si>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</si>
  <si>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</si>
  <si>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</si>
  <si>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</si>
  <si>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</si>
  <si>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</si>
  <si>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</si>
  <si>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</si>
  <si>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</si>
  <si>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</si>
  <si>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</si>
  <si>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</si>
  <si>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</si>
  <si>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</si>
  <si>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</si>
  <si>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</si>
  <si>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</si>
  <si>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</si>
  <si>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</si>
  <si>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</si>
  <si>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</si>
  <si>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</si>
  <si>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</si>
  <si>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</si>
  <si>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</si>
  <si>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</si>
  <si>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</si>
  <si>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</si>
  <si>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</si>
  <si>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</si>
  <si>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</si>
  <si>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</si>
  <si>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</si>
  <si>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</si>
  <si>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</si>
  <si>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</si>
  <si>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</si>
  <si>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</si>
  <si>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</si>
  <si>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</si>
  <si>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</si>
  <si>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</si>
  <si>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</si>
  <si>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</si>
  <si>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</si>
  <si>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</si>
  <si>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</si>
  <si>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</si>
  <si>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</si>
  <si>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</si>
  <si>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</si>
  <si>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</si>
  <si>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</si>
  <si>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</si>
  <si>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</si>
  <si>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</si>
  <si>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</si>
  <si>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</si>
  <si>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</si>
  <si>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</si>
  <si>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</si>
  <si>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</si>
  <si>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</si>
  <si>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</si>
  <si>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</si>
  <si>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</si>
  <si>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</si>
  <si>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</si>
  <si>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</si>
  <si>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</si>
  <si>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</si>
  <si>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</si>
  <si>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</si>
  <si>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</si>
  <si>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</si>
  <si>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</si>
  <si>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</si>
  <si>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</si>
  <si>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</si>
  <si>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</si>
  <si>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</si>
  <si>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</si>
  <si>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</si>
  <si>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</si>
  <si>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</si>
  <si>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</si>
  <si>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</si>
  <si>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</si>
  <si>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</si>
  <si>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</si>
  <si>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</si>
  <si>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</si>
  <si>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</si>
  <si>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</si>
  <si>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</si>
  <si>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</si>
  <si>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</si>
  <si>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</si>
  <si>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</si>
  <si>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</si>
  <si>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</si>
  <si>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</si>
  <si>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</si>
  <si>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</si>
  <si>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</si>
  <si>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</si>
  <si>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</si>
  <si>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</si>
  <si>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</si>
  <si>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</si>
  <si>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</si>
  <si>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</si>
  <si>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</si>
  <si>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</si>
  <si>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</si>
  <si>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</si>
  <si>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</si>
  <si>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</si>
  <si>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</si>
  <si>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</si>
  <si>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</si>
  <si>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</si>
  <si>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</si>
  <si>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</si>
  <si>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</si>
  <si>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</si>
  <si>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</si>
  <si>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</si>
  <si>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</si>
  <si>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</si>
  <si>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</si>
  <si>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</si>
  <si>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</si>
  <si>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</si>
  <si>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</si>
  <si>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</si>
  <si>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</si>
  <si>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</si>
  <si>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</si>
  <si>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</si>
  <si>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</si>
  <si>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</si>
  <si>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</si>
  <si>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</si>
  <si>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</si>
  <si>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</si>
  <si>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</si>
  <si>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</si>
  <si>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</si>
  <si>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</si>
  <si>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</si>
  <si>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</si>
  <si>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</si>
  <si>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</si>
  <si>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</si>
  <si>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</si>
  <si>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</si>
  <si>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</si>
  <si>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</si>
  <si>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</si>
  <si>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</si>
  <si>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</si>
  <si>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</si>
  <si>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</si>
  <si>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</si>
  <si>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</si>
  <si>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</si>
  <si>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</si>
  <si>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</si>
  <si>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</si>
  <si>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</si>
  <si>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</si>
  <si>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</si>
  <si>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</si>
  <si>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</si>
  <si>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</si>
  <si>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</si>
  <si>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</si>
  <si>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</si>
  <si>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</si>
  <si>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</si>
  <si>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</si>
  <si>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</si>
  <si>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</si>
  <si>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</si>
  <si>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</si>
  <si>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</si>
  <si>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</si>
  <si>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</si>
  <si>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</si>
  <si>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</si>
  <si>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</si>
  <si>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</si>
  <si>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</si>
  <si>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</si>
  <si>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</si>
  <si>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</si>
  <si>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</si>
  <si>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</si>
  <si>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</si>
  <si>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</si>
  <si>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</si>
  <si>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</si>
  <si>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</si>
  <si>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</si>
  <si>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</si>
  <si>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</si>
  <si>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</si>
  <si>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</si>
  <si>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</si>
  <si>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</si>
  <si>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</si>
  <si>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</si>
  <si>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</si>
  <si>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</si>
  <si>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</si>
  <si>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</si>
  <si>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</si>
  <si>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</si>
  <si>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</si>
  <si>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</si>
  <si>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</si>
  <si>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</si>
  <si>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</si>
  <si>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</si>
  <si>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</si>
  <si>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</si>
  <si>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</si>
  <si>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</si>
  <si>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</si>
  <si>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</si>
  <si>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</si>
  <si>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</si>
  <si>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</si>
  <si>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</si>
  <si>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</si>
  <si>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</si>
  <si>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</si>
  <si>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</si>
  <si>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</si>
  <si>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</si>
  <si>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</si>
  <si>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</si>
  <si>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</si>
  <si>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</si>
  <si>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</si>
  <si>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</si>
  <si>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</si>
  <si>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</si>
  <si>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</si>
  <si>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</si>
  <si>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</si>
  <si>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</si>
  <si>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</si>
  <si>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</si>
  <si>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</si>
  <si>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</si>
  <si>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</si>
  <si>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</si>
  <si>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</si>
  <si>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</si>
  <si>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</si>
  <si>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</si>
  <si>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</si>
  <si>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</si>
  <si>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</si>
  <si>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</si>
  <si>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</si>
  <si>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</si>
  <si>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</si>
  <si>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</si>
  <si>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</si>
  <si>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</si>
  <si>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</si>
  <si>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</si>
  <si>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</si>
  <si>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</si>
  <si>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</si>
  <si>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</si>
  <si>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</si>
  <si>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</si>
  <si>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</si>
  <si>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</si>
  <si>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</si>
  <si>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</si>
  <si>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</si>
  <si>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</si>
  <si>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</si>
  <si>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</si>
  <si>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</si>
  <si>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</si>
  <si>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</si>
  <si>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</si>
  <si>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</si>
  <si>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</si>
  <si>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</si>
  <si>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</si>
  <si>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</si>
  <si>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</si>
  <si>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</si>
  <si>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</si>
  <si>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</si>
  <si>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</si>
  <si>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</si>
  <si>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</si>
  <si>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</si>
  <si>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</si>
  <si>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</si>
  <si>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</si>
  <si>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</si>
  <si>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</si>
  <si>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</si>
  <si>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</si>
  <si>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</si>
  <si>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</si>
  <si>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</si>
  <si>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</si>
  <si>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</si>
  <si>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</si>
  <si>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</si>
  <si>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</si>
  <si>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</si>
  <si>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</si>
  <si>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</si>
  <si>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</si>
  <si>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</si>
  <si>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</si>
  <si>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</si>
  <si>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</si>
  <si>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</si>
  <si>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</si>
  <si>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</si>
  <si>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</si>
  <si>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</si>
  <si>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</si>
  <si>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</si>
  <si>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</si>
  <si>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</si>
  <si>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</si>
  <si>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</si>
  <si>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</si>
  <si>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</si>
  <si>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</si>
  <si>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</si>
  <si>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</si>
  <si>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</si>
  <si>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</si>
  <si>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</si>
  <si>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</si>
  <si>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</si>
  <si>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</si>
  <si>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</si>
  <si>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</si>
  <si>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</si>
  <si>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</si>
  <si>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</si>
  <si>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</si>
  <si>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</si>
  <si>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</si>
  <si>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</si>
  <si>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</si>
  <si>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</si>
  <si>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</si>
  <si>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</si>
  <si>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</si>
  <si>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</si>
  <si>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</si>
  <si>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</si>
  <si>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</si>
  <si>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</si>
  <si>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</si>
  <si>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</si>
  <si>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</si>
  <si>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</si>
  <si>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</si>
  <si>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</si>
  <si>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</si>
  <si>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</si>
  <si>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</si>
  <si>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</si>
  <si>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</si>
  <si>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</si>
  <si>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</si>
  <si>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</si>
  <si>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</si>
  <si>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</si>
  <si>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</si>
  <si>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</si>
  <si>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</si>
  <si>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</si>
  <si>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</si>
  <si>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</si>
  <si>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</si>
  <si>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</si>
  <si>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</si>
  <si>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</si>
  <si>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</si>
  <si>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</si>
  <si>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</si>
  <si>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</si>
  <si>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</si>
  <si>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</si>
  <si>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</si>
  <si>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</si>
  <si>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</si>
  <si>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</si>
  <si>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</si>
  <si>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</si>
  <si>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</si>
  <si>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</si>
  <si>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</si>
  <si>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</si>
  <si>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</si>
  <si>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</si>
  <si>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</si>
  <si>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</si>
  <si>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</si>
  <si>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</si>
  <si>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</si>
  <si>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</si>
  <si>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</si>
  <si>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</si>
  <si>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</si>
  <si>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</si>
  <si>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</si>
  <si>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</si>
  <si>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</si>
  <si>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</si>
  <si>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</si>
  <si>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</si>
  <si>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</si>
  <si>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</si>
  <si>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</si>
  <si>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</si>
  <si>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</si>
  <si>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</si>
  <si>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</si>
  <si>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</si>
  <si>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</si>
  <si>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</si>
  <si>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</si>
  <si>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</si>
  <si>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</si>
  <si>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</si>
  <si>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</si>
  <si>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</si>
  <si>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</si>
  <si>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</si>
  <si>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</si>
  <si>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</si>
  <si>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</si>
  <si>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</si>
  <si>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</si>
  <si>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</si>
  <si>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</si>
  <si>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</si>
  <si>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</si>
  <si>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</si>
  <si>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</si>
  <si>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</si>
  <si>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</si>
  <si>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</si>
  <si>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</si>
  <si>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</si>
  <si>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</si>
  <si>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</si>
  <si>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</si>
  <si>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</si>
  <si>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</si>
  <si>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</si>
  <si>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</si>
  <si>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</si>
  <si>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</si>
  <si>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</si>
  <si>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</si>
  <si>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</si>
  <si>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</si>
  <si>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</si>
  <si>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</si>
  <si>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</si>
  <si>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</si>
  <si>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</si>
  <si>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</si>
  <si>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</si>
  <si>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</si>
  <si>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</si>
  <si>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</si>
  <si>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</si>
  <si>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</si>
  <si>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</si>
  <si>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</si>
  <si>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</si>
  <si>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</si>
  <si>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</si>
  <si>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</si>
  <si>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</si>
  <si>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</si>
  <si>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</si>
  <si>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</si>
  <si>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</si>
  <si>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</si>
  <si>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</si>
  <si>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</si>
  <si>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</si>
  <si>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</si>
  <si>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</si>
  <si>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</si>
  <si>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</si>
  <si>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</si>
  <si>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</si>
  <si>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</si>
  <si>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</si>
  <si>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</si>
  <si>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</si>
  <si>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</si>
  <si>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</si>
  <si>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</si>
  <si>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</si>
  <si>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</si>
  <si>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</si>
  <si>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</si>
  <si>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</si>
  <si>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</si>
  <si>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</si>
  <si>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</si>
  <si>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</si>
  <si>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</si>
  <si>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</si>
  <si>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</si>
  <si>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</si>
  <si>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</si>
  <si>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</si>
  <si>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</si>
  <si>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</si>
  <si>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</si>
  <si>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</si>
  <si>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</si>
  <si>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</si>
  <si>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</si>
  <si>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</si>
  <si>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</si>
  <si>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</si>
  <si>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</si>
  <si>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</si>
  <si>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</si>
  <si>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</si>
  <si>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</si>
  <si>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</si>
  <si>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</si>
  <si>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</si>
  <si>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</si>
  <si>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</si>
  <si>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</si>
  <si>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</si>
  <si>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</si>
  <si>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</si>
  <si>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</si>
  <si>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</si>
  <si>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</si>
  <si>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</si>
  <si>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</si>
  <si>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</si>
  <si>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</si>
  <si>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</si>
  <si>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</si>
  <si>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</si>
  <si>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</si>
  <si>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</si>
  <si>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</si>
  <si>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</si>
  <si>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</si>
  <si>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</si>
  <si>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</si>
  <si>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</si>
  <si>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</si>
  <si>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</si>
  <si>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</si>
  <si>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</si>
  <si>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</si>
  <si>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</si>
  <si>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</si>
  <si>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</si>
  <si>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</si>
  <si>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</si>
  <si>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</si>
  <si>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</si>
  <si>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</si>
  <si>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</si>
  <si>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</si>
  <si>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</si>
  <si>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</si>
  <si>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</si>
  <si>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</si>
  <si>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</si>
  <si>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</si>
  <si>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</si>
  <si>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</si>
  <si>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</si>
  <si>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</si>
  <si>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</si>
  <si>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</si>
  <si>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</si>
  <si>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</si>
  <si>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</si>
  <si>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</si>
  <si>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</si>
  <si>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</si>
  <si>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</si>
  <si>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</si>
  <si>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</si>
  <si>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</si>
  <si>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</si>
  <si>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</si>
  <si>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</si>
  <si>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</si>
  <si>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</si>
  <si>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</si>
  <si>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</si>
  <si>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</si>
  <si>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</si>
  <si>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</si>
  <si>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</si>
  <si>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</si>
  <si>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</si>
  <si>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</si>
  <si>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</si>
  <si>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</si>
  <si>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</si>
  <si>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</si>
  <si>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</si>
  <si>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</si>
  <si>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</si>
  <si>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</si>
  <si>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</si>
  <si>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</si>
  <si>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</si>
  <si>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</si>
  <si>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</si>
  <si>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</si>
  <si>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</si>
  <si>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</si>
  <si>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</si>
  <si>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</si>
  <si>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</si>
  <si>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</si>
  <si>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</si>
  <si>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</si>
  <si>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</si>
  <si>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</si>
  <si>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</si>
  <si>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</si>
  <si>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</si>
  <si>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</si>
  <si>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</si>
  <si>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</si>
  <si>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</si>
  <si>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</si>
  <si>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</si>
  <si>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</si>
  <si>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</si>
  <si>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</si>
  <si>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</si>
  <si>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</si>
  <si>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</si>
  <si>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</si>
  <si>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</si>
  <si>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</si>
  <si>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</si>
  <si>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</si>
  <si>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</si>
  <si>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</si>
  <si>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</si>
  <si>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</si>
  <si>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</si>
  <si>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</si>
  <si>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</si>
  <si>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</si>
  <si>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</si>
  <si>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</si>
  <si>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</si>
  <si>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</si>
  <si>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</si>
  <si>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</si>
  <si>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</si>
  <si>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</si>
  <si>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</si>
  <si>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</si>
  <si>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</si>
  <si>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</si>
  <si>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</si>
  <si>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</si>
  <si>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</si>
  <si>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</si>
  <si>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</si>
  <si>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</si>
  <si>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</si>
  <si>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</si>
  <si>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</si>
  <si>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</si>
  <si>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</si>
  <si>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</si>
  <si>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</si>
  <si>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</si>
  <si>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</si>
  <si>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</si>
  <si>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</si>
  <si>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</si>
  <si>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</si>
  <si>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</si>
  <si>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</si>
  <si>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</si>
  <si>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</si>
  <si>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</si>
  <si>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</si>
  <si>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</si>
  <si>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</si>
  <si>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</si>
  <si>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</si>
  <si>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</si>
  <si>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</si>
  <si>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</si>
  <si>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</si>
  <si>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</si>
  <si>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</si>
  <si>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</si>
  <si>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</si>
  <si>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</si>
  <si>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</si>
  <si>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</si>
  <si>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</si>
  <si>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</si>
  <si>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</si>
  <si>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</si>
  <si>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</si>
  <si>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</si>
  <si>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</si>
  <si>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</si>
  <si>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</si>
  <si>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</si>
  <si>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</si>
  <si>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</si>
  <si>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</si>
  <si>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</si>
  <si>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</si>
  <si>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</si>
  <si>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</si>
  <si>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</si>
  <si>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</si>
  <si>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</si>
  <si>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</si>
  <si>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</si>
  <si>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</si>
  <si>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</si>
  <si>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</si>
  <si>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</si>
  <si>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</si>
  <si>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</si>
  <si>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</si>
  <si>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</si>
  <si>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</si>
  <si>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</si>
  <si>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</si>
  <si>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</si>
  <si>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</si>
  <si>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</si>
  <si>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</si>
  <si>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</si>
  <si>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</si>
  <si>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</si>
  <si>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</si>
  <si>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</si>
  <si>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</si>
  <si>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</si>
  <si>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</si>
  <si>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</si>
  <si>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</si>
  <si>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</si>
  <si>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</si>
  <si>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</si>
  <si>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</si>
  <si>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</si>
  <si>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</si>
  <si>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</si>
  <si>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</si>
  <si>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</si>
  <si>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</si>
  <si>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</si>
  <si>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</si>
  <si>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</si>
  <si>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</si>
  <si>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</si>
  <si>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</si>
  <si>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</si>
  <si>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</si>
  <si>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</si>
  <si>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</si>
  <si>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</si>
  <si>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</si>
  <si>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</si>
  <si>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</si>
  <si>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</si>
  <si>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</si>
  <si>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</si>
  <si>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</si>
  <si>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</si>
  <si>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</si>
  <si>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</si>
  <si>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</si>
  <si>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</si>
  <si>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</si>
  <si>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</si>
  <si>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</si>
  <si>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</si>
  <si>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</si>
  <si>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</si>
  <si>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</si>
  <si>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</si>
  <si>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</si>
  <si>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</si>
  <si>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</si>
  <si>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</si>
  <si>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</si>
  <si>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</si>
  <si>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</si>
  <si>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</si>
  <si>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</si>
  <si>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</si>
  <si>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</si>
  <si>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</si>
  <si>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</si>
  <si>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</si>
  <si>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</si>
  <si>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</si>
  <si>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</si>
  <si>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</si>
  <si>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</si>
  <si>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</si>
  <si>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</si>
  <si>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</si>
  <si>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</si>
  <si>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</si>
  <si>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</si>
  <si>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</si>
  <si>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</si>
  <si>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</si>
  <si>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</si>
  <si>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</si>
  <si>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</si>
  <si>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</si>
  <si>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</si>
  <si>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</si>
  <si>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</si>
  <si>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</si>
  <si>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</si>
  <si>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</si>
  <si>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</si>
  <si>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</si>
  <si>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</si>
  <si>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</si>
  <si>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</si>
  <si>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</si>
  <si>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</si>
  <si>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</si>
  <si>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</si>
  <si>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</si>
  <si>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</si>
  <si>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</si>
  <si>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</si>
  <si>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</si>
  <si>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</si>
  <si>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</si>
  <si>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</si>
  <si>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</si>
  <si>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</si>
  <si>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</si>
  <si>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</si>
  <si>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</si>
  <si>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</si>
  <si>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</si>
  <si>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</si>
  <si>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</si>
  <si>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</si>
  <si>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</si>
  <si>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</si>
  <si>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</si>
  <si>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</si>
  <si>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</si>
  <si>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</si>
  <si>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</si>
  <si>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</si>
  <si>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</si>
  <si>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</si>
  <si>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</si>
  <si>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</si>
  <si>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</si>
  <si>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</si>
  <si>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</si>
  <si>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</si>
  <si>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</si>
  <si>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</si>
  <si>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</si>
  <si>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</si>
  <si>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</si>
  <si>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</si>
  <si>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</si>
  <si>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</si>
  <si>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</si>
  <si>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</si>
  <si>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</si>
  <si>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</si>
  <si>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</si>
  <si>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</si>
  <si>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</si>
  <si>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</si>
  <si>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</si>
  <si>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</si>
  <si>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</si>
  <si>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</si>
  <si>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</si>
  <si>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</si>
  <si>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</si>
  <si>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</si>
  <si>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</si>
  <si>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</si>
  <si>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</si>
  <si>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</si>
  <si>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</si>
  <si>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</si>
  <si>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</si>
  <si>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</si>
  <si>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</si>
  <si>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</si>
  <si>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</si>
  <si>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</si>
  <si>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</si>
  <si>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</si>
  <si>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</si>
  <si>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</si>
  <si>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</si>
  <si>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</si>
  <si>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</si>
  <si>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</si>
  <si>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</si>
  <si>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</si>
  <si>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</si>
  <si>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</si>
  <si>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</si>
  <si>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</si>
  <si>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</si>
  <si>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</si>
  <si>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</si>
  <si>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</si>
  <si>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</si>
  <si>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</si>
  <si>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</si>
  <si>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</si>
  <si>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</si>
  <si>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</si>
  <si>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</si>
  <si>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</si>
  <si>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</si>
  <si>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</si>
  <si>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</si>
  <si>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</si>
  <si>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</si>
  <si>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</si>
  <si>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</si>
  <si>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</si>
  <si>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</si>
  <si>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</si>
  <si>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</si>
  <si>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</si>
  <si>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</si>
  <si>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</si>
  <si>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</si>
  <si>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</si>
  <si>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</si>
  <si>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</si>
  <si>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</si>
  <si>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</si>
  <si>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</si>
  <si>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</si>
  <si>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</si>
  <si>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</si>
  <si>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</si>
  <si>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</si>
  <si>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</si>
  <si>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</si>
  <si>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</si>
  <si>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</si>
  <si>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</si>
  <si>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</si>
  <si>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</si>
  <si>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</si>
  <si>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</si>
  <si>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</si>
  <si>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</si>
  <si>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</si>
  <si>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</si>
  <si>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</si>
  <si>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</si>
  <si>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</si>
  <si>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</si>
  <si>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</si>
  <si>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</si>
  <si>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</si>
  <si>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</si>
  <si>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</si>
  <si>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</si>
  <si>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</si>
  <si>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</si>
  <si>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</si>
  <si>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</si>
  <si>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</si>
  <si>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</si>
  <si>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</si>
  <si>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</si>
  <si>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</si>
  <si>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</si>
  <si>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</si>
  <si>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</si>
  <si>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</si>
  <si>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</si>
  <si>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</si>
  <si>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</si>
  <si>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</si>
  <si>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</si>
  <si>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</si>
  <si>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</si>
  <si>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</si>
  <si>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</si>
  <si>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</si>
  <si>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</si>
  <si>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</si>
  <si>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</si>
  <si>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</si>
  <si>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</si>
  <si>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</si>
  <si>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</si>
  <si>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</si>
  <si>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</si>
  <si>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</si>
  <si>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</si>
  <si>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</si>
  <si>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</si>
  <si>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</si>
  <si>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</si>
  <si>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</si>
  <si>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</si>
  <si>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</si>
  <si>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</si>
  <si>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</si>
  <si>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</si>
  <si>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</si>
  <si>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</si>
  <si>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</si>
  <si>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</si>
  <si>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</si>
  <si>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</si>
  <si>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</si>
  <si>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</si>
  <si>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</si>
  <si>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</si>
  <si>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</si>
  <si>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</si>
  <si>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</si>
  <si>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</si>
  <si>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</si>
  <si>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</si>
  <si>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</si>
  <si>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</si>
  <si>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</si>
  <si>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</si>
  <si>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</si>
  <si>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</si>
  <si>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</si>
  <si>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</si>
  <si>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</si>
  <si>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</si>
  <si>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</si>
  <si>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</si>
  <si>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</si>
  <si>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</si>
  <si>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</si>
  <si>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</si>
  <si>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</si>
  <si>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</si>
  <si>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</si>
  <si>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</si>
  <si>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</si>
  <si>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</si>
  <si>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</si>
  <si>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</si>
  <si>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</si>
  <si>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</si>
  <si>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</si>
  <si>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</si>
  <si>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</si>
  <si>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</si>
  <si>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</si>
  <si>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</si>
  <si>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</si>
  <si>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</si>
  <si>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</si>
  <si>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</si>
  <si>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</si>
  <si>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</si>
  <si>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</si>
  <si>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</si>
  <si>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</si>
  <si>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</si>
  <si>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</si>
  <si>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</si>
  <si>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</si>
  <si>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</si>
  <si>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</si>
  <si>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</si>
  <si>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</si>
  <si>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</si>
  <si>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</si>
  <si>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</si>
  <si>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</si>
  <si>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</si>
  <si>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</si>
  <si>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</si>
  <si>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</si>
  <si>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</si>
  <si>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</si>
  <si>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</si>
  <si>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</si>
  <si>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</si>
  <si>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</si>
  <si>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</si>
  <si>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</si>
  <si>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</si>
  <si>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</si>
  <si>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</si>
  <si>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</si>
  <si>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</si>
  <si>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</si>
  <si>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</si>
  <si>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</si>
  <si>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</si>
  <si>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</si>
  <si>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</si>
  <si>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</si>
  <si>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</si>
  <si>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</si>
  <si>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</si>
  <si>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</si>
  <si>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</si>
  <si>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</si>
  <si>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</si>
  <si>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</si>
  <si>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</si>
  <si>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</si>
  <si>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</si>
  <si>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</si>
  <si>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</si>
  <si>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</si>
  <si>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</si>
  <si>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</si>
  <si>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</si>
  <si>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</si>
  <si>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</si>
  <si>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</si>
  <si>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</si>
  <si>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</si>
  <si>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</si>
  <si>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</si>
  <si>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</si>
  <si>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</si>
  <si>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</si>
  <si>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</si>
  <si>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</si>
  <si>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</si>
  <si>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</si>
  <si>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</si>
  <si>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</si>
  <si>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</si>
  <si>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</si>
  <si>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</si>
  <si>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</si>
  <si>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</si>
  <si>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</si>
  <si>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</si>
  <si>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</si>
  <si>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</si>
  <si>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</si>
  <si>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</si>
  <si>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</si>
  <si>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</si>
  <si>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</si>
  <si>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</si>
  <si>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</si>
  <si>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</si>
  <si>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</si>
  <si>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</si>
  <si>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</si>
  <si>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</si>
  <si>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</si>
  <si>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</si>
  <si>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</si>
  <si>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</si>
  <si>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</si>
  <si>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</si>
  <si>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</si>
  <si>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</si>
  <si>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</si>
  <si>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</si>
  <si>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</si>
  <si>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</si>
  <si>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</si>
  <si>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</si>
  <si>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</si>
  <si>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</si>
  <si>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</si>
  <si>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</si>
  <si>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</si>
  <si>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</si>
  <si>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</si>
  <si>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</si>
  <si>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</si>
  <si>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</si>
  <si>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</si>
  <si>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</si>
  <si>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</si>
  <si>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</si>
  <si>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</si>
  <si>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</si>
  <si>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</si>
  <si>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</si>
  <si>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</si>
  <si>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</si>
  <si>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</si>
  <si>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</si>
  <si>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</si>
  <si>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</si>
  <si>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</si>
  <si>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</si>
  <si>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</si>
  <si>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</si>
  <si>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</si>
  <si>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</si>
  <si>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</si>
  <si>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</si>
  <si>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</si>
  <si>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</si>
  <si>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</si>
  <si>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</si>
  <si>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</si>
  <si>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</si>
  <si>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</si>
  <si>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</si>
  <si>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</si>
  <si>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</si>
  <si>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</si>
  <si>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</si>
  <si>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</si>
  <si>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</si>
  <si>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</si>
  <si>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</si>
  <si>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</si>
  <si>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</si>
  <si>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</si>
  <si>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</si>
  <si>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</si>
  <si>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</si>
  <si>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</si>
  <si>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</si>
  <si>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</si>
  <si>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</si>
  <si>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</si>
  <si>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</si>
  <si>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</si>
  <si>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</si>
  <si>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</si>
  <si>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</si>
  <si>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</si>
  <si>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</si>
  <si>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</si>
  <si>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</si>
  <si>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</si>
  <si>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</si>
  <si>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</si>
  <si>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</si>
  <si>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</si>
  <si>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</si>
  <si>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</si>
  <si>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</si>
  <si>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</si>
  <si>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</si>
  <si>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</si>
  <si>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</si>
  <si>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</si>
  <si>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</si>
  <si>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</si>
  <si>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</si>
  <si>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</si>
  <si>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</si>
  <si>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</si>
  <si>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</si>
  <si>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</si>
  <si>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</si>
  <si>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</si>
  <si>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</si>
  <si>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</si>
  <si>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</si>
  <si>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</si>
  <si>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</si>
  <si>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</si>
  <si>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</si>
  <si>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</si>
  <si>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</si>
  <si>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</si>
  <si>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</si>
  <si>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</si>
  <si>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</si>
  <si>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</si>
  <si>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</si>
  <si>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</si>
  <si>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</si>
  <si>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</si>
  <si>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</si>
  <si>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</si>
  <si>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</si>
  <si>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</si>
  <si>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</si>
  <si>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</si>
  <si>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</si>
  <si>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</si>
  <si>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</si>
  <si>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</si>
  <si>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</si>
  <si>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</si>
  <si>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</si>
  <si>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</si>
  <si>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</si>
  <si>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</si>
  <si>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</si>
  <si>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</si>
  <si>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</si>
  <si>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</si>
  <si>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</si>
  <si>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</si>
  <si>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</si>
  <si>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</si>
  <si>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</si>
  <si>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</si>
  <si>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</si>
  <si>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</si>
  <si>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</si>
  <si>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</si>
  <si>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</si>
  <si>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</si>
  <si>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</si>
  <si>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</si>
  <si>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</si>
  <si>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</si>
  <si>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</si>
  <si>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</si>
  <si>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</si>
  <si>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</si>
  <si>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</si>
  <si>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</si>
  <si>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</si>
  <si>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</si>
  <si>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</si>
  <si>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</si>
  <si>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</si>
  <si>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</si>
  <si>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</si>
  <si>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</si>
  <si>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</si>
  <si>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</si>
  <si>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</si>
  <si>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</si>
  <si>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</si>
  <si>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</si>
  <si>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</si>
  <si>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</si>
  <si>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</si>
  <si>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</si>
  <si>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</si>
  <si>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</si>
  <si>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</si>
  <si>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</si>
  <si>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</si>
  <si>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</si>
  <si>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</si>
  <si>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</si>
  <si>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</si>
  <si>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</si>
  <si>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</si>
  <si>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</si>
  <si>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</si>
  <si>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</si>
  <si>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</si>
  <si>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</si>
  <si>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</si>
  <si>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</si>
  <si>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</si>
  <si>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</si>
  <si>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</si>
  <si>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</si>
  <si>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</si>
  <si>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</si>
  <si>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</si>
  <si>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</si>
  <si>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</si>
  <si>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</si>
  <si>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</si>
  <si>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</si>
  <si>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</si>
  <si>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</si>
  <si>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</si>
  <si>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</si>
  <si>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</si>
  <si>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</si>
  <si>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</si>
  <si>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</si>
  <si>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</si>
  <si>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</si>
  <si>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</si>
  <si>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</si>
  <si>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</si>
  <si>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</si>
  <si>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</si>
  <si>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</si>
  <si>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</si>
  <si>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</si>
  <si>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</si>
  <si>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</si>
  <si>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</si>
  <si>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</si>
  <si>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</si>
  <si>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</si>
  <si>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</si>
  <si>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</si>
  <si>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</si>
  <si>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</si>
  <si>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</si>
  <si>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</si>
  <si>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</si>
  <si>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</si>
  <si>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</si>
  <si>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</si>
  <si>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</si>
  <si>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</si>
  <si>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</si>
  <si>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</si>
  <si>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</si>
  <si>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</si>
  <si>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</si>
  <si>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</si>
  <si>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</si>
  <si>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</si>
  <si>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</si>
  <si>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</si>
  <si>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</si>
  <si>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</si>
  <si>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</si>
  <si>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</si>
  <si>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</si>
  <si>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</si>
  <si>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</si>
  <si>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</si>
  <si>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</si>
  <si>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</si>
  <si>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</si>
  <si>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</si>
  <si>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</si>
  <si>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</si>
  <si>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</si>
  <si>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</si>
  <si>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</si>
  <si>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</si>
  <si>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</si>
  <si>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</si>
  <si>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</si>
  <si>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</si>
  <si>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</si>
  <si>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</si>
  <si>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</si>
  <si>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</si>
  <si>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</si>
  <si>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</si>
  <si>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</si>
  <si>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</si>
  <si>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</si>
  <si>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</si>
  <si>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</si>
  <si>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</si>
  <si>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</si>
  <si>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</si>
  <si>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</si>
  <si>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</si>
  <si>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</si>
  <si>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</si>
  <si>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</si>
  <si>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</si>
  <si>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</si>
  <si>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</si>
  <si>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</si>
  <si>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</si>
  <si>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</si>
  <si>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</si>
  <si>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</si>
  <si>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</si>
  <si>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</si>
  <si>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</si>
  <si>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</si>
  <si>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</si>
  <si>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</si>
  <si>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</si>
  <si>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</si>
  <si>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</si>
  <si>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</si>
  <si>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</si>
  <si>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</si>
  <si>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</si>
  <si>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</si>
  <si>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</si>
  <si>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</si>
  <si>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</si>
  <si>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</si>
  <si>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</si>
  <si>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</si>
  <si>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</si>
  <si>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</si>
  <si>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</si>
  <si>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</si>
  <si>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</si>
  <si>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</si>
  <si>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</si>
  <si>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</si>
  <si>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</si>
  <si>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</si>
  <si>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</si>
  <si>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</si>
  <si>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</si>
  <si>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</si>
  <si>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</si>
  <si>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</si>
  <si>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</si>
  <si>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</si>
  <si>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</si>
  <si>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</si>
  <si>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</si>
  <si>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</si>
  <si>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</si>
  <si>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</si>
  <si>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</si>
  <si>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</si>
  <si>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</si>
  <si>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</si>
  <si>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</si>
  <si>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</si>
  <si>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</si>
  <si>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</si>
  <si>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</si>
  <si>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</si>
  <si>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</si>
  <si>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</si>
  <si>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</si>
  <si>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</si>
  <si>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</si>
  <si>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</si>
  <si>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</si>
  <si>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</si>
  <si>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</si>
  <si>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</si>
  <si>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</si>
  <si>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</si>
  <si>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</si>
  <si>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</si>
  <si>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</si>
  <si>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</si>
  <si>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</si>
  <si>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</si>
  <si>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</si>
  <si>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</si>
  <si>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</si>
  <si>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</si>
  <si>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</si>
  <si>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</si>
  <si>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</si>
  <si>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</si>
  <si>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</si>
  <si>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</si>
  <si>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</si>
  <si>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</si>
  <si>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</si>
  <si>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</si>
  <si>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</si>
  <si>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</si>
  <si>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</si>
  <si>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</si>
  <si>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</si>
  <si>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</si>
  <si>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</si>
  <si>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</si>
  <si>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</si>
  <si>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</si>
  <si>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</si>
  <si>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</si>
  <si>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</si>
  <si>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</si>
  <si>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</si>
  <si>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</si>
  <si>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</si>
  <si>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</si>
  <si>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</si>
  <si>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</si>
  <si>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</si>
  <si>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</si>
  <si>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</si>
  <si>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</si>
  <si>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</si>
  <si>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</si>
  <si>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</si>
  <si>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</si>
  <si>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</si>
  <si>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</si>
  <si>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</si>
  <si>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</si>
  <si>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</si>
  <si>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</si>
  <si>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</si>
  <si>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</si>
  <si>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</si>
  <si>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</si>
  <si>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</si>
  <si>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</si>
  <si>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</si>
  <si>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</si>
  <si>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</si>
  <si>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</si>
  <si>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</si>
  <si>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</si>
  <si>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</si>
  <si>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</si>
  <si>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</si>
  <si>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</si>
  <si>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</si>
  <si>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</si>
  <si>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</si>
  <si>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</si>
  <si>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</si>
  <si>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</si>
  <si>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</si>
  <si>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</si>
  <si>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</si>
  <si>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</si>
  <si>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</si>
  <si>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</si>
  <si>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</si>
  <si>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</si>
  <si>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</si>
  <si>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</si>
  <si>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</si>
  <si>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</si>
  <si>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</si>
  <si>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</si>
  <si>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</si>
  <si>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</si>
  <si>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</si>
  <si>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</si>
  <si>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</si>
  <si>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</si>
  <si>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</si>
  <si>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</si>
  <si>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</si>
  <si>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</si>
  <si>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</si>
  <si>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</si>
  <si>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</si>
  <si>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</si>
  <si>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</si>
  <si>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</si>
  <si>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</si>
  <si>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</si>
  <si>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</si>
  <si>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</si>
  <si>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</si>
  <si>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</si>
  <si>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</si>
  <si>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</si>
  <si>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</si>
  <si>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</si>
  <si>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</si>
  <si>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</si>
  <si>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</si>
  <si>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</si>
  <si>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</si>
  <si>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</si>
  <si>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</si>
  <si>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</si>
  <si>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</si>
  <si>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</si>
  <si>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</si>
  <si>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</si>
  <si>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</si>
  <si>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</si>
  <si>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</si>
  <si>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</si>
  <si>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</si>
  <si>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</si>
  <si>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</si>
  <si>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</si>
  <si>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</si>
  <si>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</si>
  <si>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</si>
  <si>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</si>
  <si>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</si>
  <si>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</si>
  <si>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</si>
  <si>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</si>
  <si>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</si>
  <si>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</si>
  <si>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</si>
  <si>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</si>
  <si>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</si>
  <si>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</si>
  <si>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</si>
  <si>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</si>
  <si>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</si>
  <si>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</si>
  <si>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</si>
  <si>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</si>
  <si>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</si>
  <si>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</si>
  <si>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</si>
  <si>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</si>
  <si>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</si>
  <si>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</si>
  <si>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</si>
  <si>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</si>
  <si>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</si>
  <si>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</si>
  <si>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</si>
  <si>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</si>
  <si>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</si>
  <si>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</si>
  <si>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</si>
  <si>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</si>
  <si>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</si>
  <si>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</si>
  <si>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</si>
  <si>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</si>
  <si>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</si>
  <si>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</si>
  <si>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</si>
  <si>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</si>
  <si>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</si>
  <si>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</si>
  <si>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</si>
  <si>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</si>
  <si>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</si>
  <si>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</si>
  <si>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</si>
  <si>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</si>
  <si>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</si>
  <si>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</si>
  <si>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</si>
  <si>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</si>
  <si>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</si>
  <si>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</si>
  <si>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</si>
  <si>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</si>
  <si>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</si>
  <si>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</si>
  <si>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</si>
  <si>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</si>
  <si>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</si>
  <si>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</si>
  <si>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</si>
  <si>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</si>
  <si>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</si>
  <si>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</si>
  <si>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</si>
  <si>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</si>
  <si>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</si>
  <si>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</si>
  <si>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</si>
  <si>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</si>
  <si>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</si>
  <si>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</si>
  <si>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</si>
  <si>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</si>
  <si>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</si>
  <si>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</si>
  <si>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</si>
  <si>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</si>
  <si>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</si>
  <si>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</si>
  <si>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</si>
  <si>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</si>
  <si>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</si>
  <si>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</si>
  <si>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</si>
  <si>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</si>
  <si>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</si>
  <si>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</si>
  <si>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</si>
  <si>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</si>
  <si>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</si>
  <si>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</si>
  <si>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</si>
  <si>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</si>
  <si>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</si>
  <si>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</si>
  <si>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</si>
  <si>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</si>
  <si>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</si>
  <si>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</si>
  <si>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</si>
  <si>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</si>
  <si>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</si>
  <si>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</si>
  <si>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</si>
  <si>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</si>
  <si>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</si>
  <si>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</si>
  <si>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</si>
  <si>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</si>
  <si>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</si>
  <si>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</si>
  <si>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</si>
  <si>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</si>
  <si>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</si>
  <si>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</si>
  <si>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</si>
  <si>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</si>
  <si>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</si>
  <si>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</si>
  <si>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</si>
  <si>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</si>
  <si>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</si>
  <si>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</si>
  <si>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</si>
  <si>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</si>
  <si>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</si>
  <si>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</si>
  <si>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</si>
  <si>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</si>
  <si>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</si>
  <si>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</si>
  <si>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</si>
  <si>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</si>
  <si>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</si>
  <si>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</si>
  <si>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</si>
  <si>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</si>
  <si>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</si>
  <si>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</si>
  <si>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</si>
  <si>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</si>
  <si>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</si>
  <si>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</si>
  <si>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</si>
  <si>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</si>
  <si>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</si>
  <si>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</si>
  <si>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</si>
  <si>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</si>
  <si>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</si>
  <si>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</si>
  <si>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</si>
  <si>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</si>
  <si>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</si>
  <si>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</si>
  <si>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</si>
  <si>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</si>
  <si>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</si>
  <si>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</si>
  <si>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</si>
  <si>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</si>
  <si>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</si>
  <si>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</si>
  <si>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</si>
  <si>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</si>
  <si>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</si>
  <si>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</si>
  <si>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</si>
  <si>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</si>
  <si>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</si>
  <si>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</si>
  <si>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</si>
  <si>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</si>
  <si>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</si>
  <si>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</si>
  <si>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</si>
  <si>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</si>
  <si>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</si>
  <si>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</si>
  <si>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</si>
  <si>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</si>
  <si>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</si>
  <si>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</si>
  <si>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</si>
  <si>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</si>
  <si>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</si>
  <si>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</si>
  <si>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</si>
  <si>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</si>
  <si>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</si>
  <si>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</si>
  <si>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</si>
  <si>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</si>
  <si>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</si>
  <si>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</si>
  <si>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</si>
  <si>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</si>
  <si>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</si>
  <si>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</si>
  <si>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</si>
  <si>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</si>
  <si>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</si>
  <si>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</si>
  <si>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</si>
  <si>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</si>
  <si>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</si>
  <si>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</si>
  <si>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</si>
  <si>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</si>
  <si>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</si>
  <si>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</si>
  <si>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</si>
  <si>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</si>
  <si>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</si>
  <si>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</si>
  <si>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</si>
  <si>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</si>
  <si>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</si>
  <si>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</si>
  <si>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</si>
  <si>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</si>
  <si>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</si>
  <si>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</si>
  <si>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</si>
  <si>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</si>
  <si>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</si>
  <si>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</si>
  <si>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</si>
  <si>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</si>
  <si>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</si>
  <si>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</si>
  <si>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</si>
  <si>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</si>
  <si>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</si>
  <si>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</si>
  <si>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</si>
  <si>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</si>
  <si>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</si>
  <si>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</si>
  <si>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</si>
  <si>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</si>
  <si>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</si>
  <si>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</si>
  <si>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</si>
  <si>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</si>
  <si>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</si>
  <si>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</si>
  <si>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</si>
  <si>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</si>
  <si>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</si>
  <si>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</si>
  <si>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</si>
  <si>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</si>
  <si>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</si>
  <si>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</si>
  <si>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</si>
  <si>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</si>
  <si>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</si>
  <si>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</si>
  <si>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</si>
  <si>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</si>
  <si>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</si>
  <si>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</si>
  <si>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</si>
  <si>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</si>
  <si>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</si>
  <si>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</si>
  <si>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</si>
  <si>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</si>
  <si>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</si>
  <si>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</si>
  <si>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</si>
  <si>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</si>
  <si>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</si>
  <si>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</si>
  <si>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</si>
  <si>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</si>
  <si>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</si>
  <si>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</si>
  <si>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</si>
  <si>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</si>
  <si>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</si>
  <si>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</si>
  <si>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</si>
  <si>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</si>
  <si>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</si>
  <si>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</si>
  <si>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</si>
  <si>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</si>
  <si>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</si>
  <si>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</si>
  <si>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</si>
  <si>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</si>
  <si>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</si>
  <si>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</si>
  <si>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</si>
  <si>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</si>
  <si>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</si>
  <si>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</si>
  <si>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</si>
  <si>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</si>
  <si>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</si>
  <si>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</si>
  <si>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</si>
  <si>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</si>
  <si>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</si>
  <si>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</si>
  <si>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</si>
  <si>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</si>
  <si>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</si>
  <si>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</si>
  <si>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</si>
  <si>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</si>
  <si>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</si>
  <si>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</si>
  <si>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</si>
  <si>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</si>
  <si>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</si>
  <si>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</si>
  <si>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</si>
  <si>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</si>
  <si>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</si>
  <si>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</si>
  <si>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</si>
  <si>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</si>
  <si>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</si>
  <si>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</si>
  <si>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</si>
  <si>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</si>
  <si>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</si>
  <si>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</si>
  <si>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</si>
  <si>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</si>
  <si>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</si>
  <si>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</si>
  <si>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</si>
  <si>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</si>
  <si>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</si>
  <si>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</si>
  <si>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</si>
  <si>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</si>
  <si>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</si>
  <si>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</si>
  <si>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</si>
  <si>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</si>
  <si>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</si>
  <si>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</si>
  <si>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</si>
  <si>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</si>
  <si>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</si>
  <si>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</si>
  <si>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</si>
  <si>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</si>
  <si>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</si>
  <si>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</si>
  <si>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</si>
  <si>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</si>
  <si>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</si>
  <si>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</si>
  <si>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</si>
  <si>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</si>
  <si>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</si>
  <si>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</si>
  <si>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</si>
  <si>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</si>
  <si>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</si>
  <si>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</si>
  <si>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</si>
  <si>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</si>
  <si>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</si>
  <si>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</si>
  <si>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</si>
  <si>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</si>
  <si>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</si>
  <si>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</si>
  <si>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</si>
  <si>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</si>
  <si>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</si>
  <si>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</si>
  <si>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</si>
  <si>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</si>
  <si>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</si>
  <si>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</si>
  <si>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</si>
  <si>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</si>
  <si>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</si>
  <si>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</si>
  <si>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</si>
  <si>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</si>
  <si>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</si>
  <si>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</si>
  <si>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</si>
  <si>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</si>
  <si>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</si>
  <si>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</si>
  <si>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</si>
  <si>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</si>
  <si>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</si>
  <si>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</si>
  <si>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</si>
  <si>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</si>
  <si>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</si>
  <si>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</si>
  <si>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</si>
  <si>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</si>
  <si>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</si>
  <si>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</si>
  <si>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</si>
  <si>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</si>
  <si>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</si>
  <si>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</si>
  <si>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</si>
  <si>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</si>
  <si>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</si>
  <si>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</si>
  <si>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</si>
  <si>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</si>
  <si>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</si>
  <si>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</si>
  <si>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</si>
  <si>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</si>
  <si>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</si>
  <si>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</si>
  <si>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</si>
  <si>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</si>
  <si>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</si>
  <si>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</si>
  <si>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</si>
  <si>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</si>
  <si>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</si>
  <si>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</si>
  <si>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</si>
  <si>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</si>
  <si>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</si>
  <si>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</si>
  <si>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</si>
  <si>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</si>
  <si>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</si>
  <si>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</si>
  <si>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</si>
  <si>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</si>
  <si>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</si>
  <si>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</si>
  <si>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</si>
  <si>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</si>
  <si>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</si>
  <si>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</si>
  <si>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</si>
  <si>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</si>
  <si>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</si>
  <si>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</si>
  <si>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</si>
  <si>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</si>
  <si>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</si>
  <si>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</si>
  <si>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</si>
  <si>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</si>
  <si>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</si>
  <si>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</si>
  <si>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</si>
  <si>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</si>
  <si>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</si>
  <si>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</si>
  <si>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</si>
  <si>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</si>
  <si>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</si>
  <si>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</si>
  <si>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</si>
  <si>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</si>
  <si>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</si>
  <si>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</si>
  <si>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</si>
  <si>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</si>
  <si>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</si>
  <si>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</si>
  <si>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</si>
  <si>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</si>
  <si>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</si>
  <si>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</si>
  <si>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</si>
  <si>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</si>
  <si>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</si>
  <si>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</si>
  <si>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</si>
  <si>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</si>
  <si>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</si>
  <si>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</si>
  <si>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</si>
  <si>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</si>
  <si>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</si>
  <si>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</si>
  <si>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</si>
  <si>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</si>
  <si>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</si>
  <si>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</si>
  <si>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</si>
  <si>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</si>
  <si>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</si>
  <si>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</si>
  <si>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</si>
  <si>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</si>
  <si>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</si>
  <si>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</si>
  <si>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</si>
  <si>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</si>
  <si>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</si>
  <si>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</si>
  <si>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</si>
  <si>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</si>
  <si>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</si>
  <si>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</si>
  <si>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</si>
  <si>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</si>
  <si>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</si>
  <si>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</si>
  <si>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</si>
  <si>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</si>
  <si>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</si>
  <si>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</si>
  <si>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</si>
  <si>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</si>
  <si>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</si>
  <si>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</si>
  <si>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</si>
  <si>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</si>
  <si>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</si>
  <si>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</si>
  <si>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</si>
  <si>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</si>
  <si>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</si>
  <si>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</si>
  <si>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</si>
  <si>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</si>
  <si>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</si>
  <si>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</si>
  <si>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</si>
  <si>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</si>
  <si>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</si>
  <si>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</si>
  <si>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</si>
  <si>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</si>
  <si>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</si>
  <si>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</si>
  <si>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</si>
  <si>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</si>
  <si>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</si>
  <si>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</si>
  <si>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</si>
  <si>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</si>
  <si>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</si>
  <si>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</si>
  <si>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</si>
  <si>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</si>
  <si>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</si>
  <si>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</si>
  <si>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</si>
  <si>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</si>
  <si>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</si>
  <si>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</si>
  <si>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</si>
  <si>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</si>
  <si>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</si>
  <si>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</si>
  <si>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</si>
  <si>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</si>
  <si>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</si>
  <si>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</si>
  <si>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</si>
  <si>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</si>
  <si>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</si>
  <si>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</si>
  <si>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</si>
  <si>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</si>
  <si>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</si>
  <si>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</si>
  <si>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</si>
  <si>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</si>
  <si>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</si>
  <si>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</si>
  <si>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</si>
  <si>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</si>
  <si>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</si>
  <si>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</si>
  <si>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</si>
  <si>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</si>
  <si>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</si>
  <si>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</si>
  <si>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</si>
  <si>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</si>
  <si>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</si>
  <si>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</si>
  <si>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</si>
  <si>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</si>
  <si>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</si>
  <si>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</si>
  <si>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</si>
  <si>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</si>
  <si>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</si>
  <si>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</si>
  <si>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</si>
  <si>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</si>
  <si>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</si>
  <si>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</si>
  <si>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</si>
  <si>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</si>
  <si>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</si>
  <si>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</si>
  <si>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</si>
  <si>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</si>
  <si>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</si>
  <si>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</si>
  <si>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</si>
  <si>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</si>
  <si>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</si>
  <si>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</si>
  <si>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</si>
  <si>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</si>
  <si>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</si>
  <si>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</si>
  <si>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</si>
  <si>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</si>
  <si>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</si>
  <si>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</si>
  <si>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</si>
  <si>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</si>
  <si>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</si>
  <si>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</si>
  <si>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</si>
  <si>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</si>
  <si>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</si>
  <si>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</si>
  <si>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</si>
  <si>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</si>
  <si>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</si>
  <si>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</si>
  <si>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</si>
  <si>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</si>
  <si>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</si>
  <si>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</si>
  <si>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</si>
  <si>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</si>
  <si>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</si>
  <si>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</si>
  <si>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</si>
  <si>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</si>
  <si>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</si>
  <si>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</si>
  <si>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</si>
  <si>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</si>
  <si>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</si>
  <si>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</si>
  <si>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</si>
  <si>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</si>
  <si>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</si>
  <si>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</si>
  <si>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</si>
  <si>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</si>
  <si>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</si>
  <si>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</si>
  <si>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</si>
  <si>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</si>
  <si>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</si>
  <si>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</si>
  <si>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</si>
  <si>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</si>
  <si>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</si>
  <si>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</si>
  <si>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</si>
  <si>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</si>
  <si>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</si>
  <si>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</si>
  <si>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</si>
  <si>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</si>
  <si>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</si>
  <si>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</si>
  <si>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</si>
  <si>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</si>
  <si>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</si>
  <si>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</si>
  <si>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</si>
  <si>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</si>
  <si>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</si>
  <si>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</si>
  <si>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</si>
  <si>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</si>
  <si>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</si>
  <si>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</si>
  <si>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</si>
  <si>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</si>
  <si>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</si>
  <si>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</si>
  <si>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</si>
  <si>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</si>
  <si>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</si>
  <si>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</si>
  <si>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</si>
  <si>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</si>
  <si>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</si>
  <si>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</si>
  <si>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</si>
  <si>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</si>
  <si>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</si>
  <si>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</si>
  <si>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</si>
  <si>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</si>
  <si>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</si>
  <si>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</si>
  <si>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</si>
  <si>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</si>
  <si>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</si>
  <si>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</si>
  <si>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</si>
  <si>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</si>
  <si>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</si>
  <si>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</si>
  <si>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</si>
  <si>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</si>
  <si>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</si>
  <si>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</si>
  <si>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</si>
  <si>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</si>
  <si>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</si>
  <si>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</si>
  <si>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</si>
  <si>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</si>
  <si>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</si>
  <si>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</si>
  <si>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</si>
  <si>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</si>
  <si>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</si>
  <si>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</si>
  <si>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</si>
  <si>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</si>
  <si>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</si>
  <si>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</si>
  <si>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</si>
  <si>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</si>
  <si>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</si>
  <si>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</si>
  <si>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</si>
  <si>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</si>
  <si>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</si>
  <si>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</si>
  <si>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</si>
  <si>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</si>
  <si>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</si>
  <si>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</si>
  <si>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</si>
  <si>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</si>
  <si>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</si>
  <si>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</si>
  <si>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</si>
  <si>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</si>
  <si>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</si>
  <si>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</si>
  <si>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</si>
  <si>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</si>
  <si>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</si>
  <si>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</si>
  <si>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</si>
  <si>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</si>
  <si>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</si>
  <si>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</si>
  <si>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</si>
  <si>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</si>
  <si>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</si>
  <si>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</si>
  <si>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</si>
  <si>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</si>
  <si>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</si>
  <si>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</si>
  <si>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</si>
  <si>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</si>
  <si>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</si>
  <si>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</si>
  <si>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</si>
  <si>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</si>
  <si>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</si>
  <si>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</si>
  <si>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</si>
  <si>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</si>
  <si>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</si>
  <si>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</si>
  <si>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</si>
  <si>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</si>
  <si>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</si>
  <si>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</si>
  <si>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</si>
  <si>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</si>
  <si>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</si>
  <si>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</si>
  <si>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</si>
  <si>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</si>
  <si>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</si>
  <si>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</si>
  <si>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</si>
  <si>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</si>
  <si>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</si>
  <si>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</si>
  <si>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</si>
  <si>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</si>
  <si>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</si>
  <si>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</si>
  <si>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</si>
  <si>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</si>
  <si>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</si>
  <si>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</si>
  <si>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</si>
  <si>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</si>
  <si>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</si>
  <si>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</si>
  <si>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</si>
  <si>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</si>
  <si>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</si>
  <si>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</si>
  <si>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</si>
  <si>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</si>
  <si>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</si>
  <si>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</si>
  <si>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</si>
  <si>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</si>
  <si>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</si>
  <si>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</si>
  <si>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</si>
  <si>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</si>
  <si>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</si>
  <si>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</si>
  <si>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</si>
  <si>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</si>
  <si>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</si>
  <si>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</si>
  <si>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</si>
  <si>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</si>
  <si>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</si>
  <si>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</si>
  <si>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</si>
  <si>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</si>
  <si>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</si>
  <si>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</si>
  <si>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</si>
  <si>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</si>
  <si>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</si>
  <si>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</si>
  <si>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</si>
  <si>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</si>
  <si>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</si>
  <si>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</si>
  <si>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</si>
  <si>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</si>
  <si>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</si>
  <si>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</si>
  <si>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</si>
  <si>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</si>
  <si>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</si>
  <si>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</si>
  <si>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</si>
  <si>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</si>
  <si>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</si>
  <si>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</si>
  <si>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</si>
  <si>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</si>
  <si>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</si>
  <si>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</si>
  <si>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</si>
  <si>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</si>
  <si>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</si>
  <si>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</si>
  <si>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</si>
  <si>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</si>
  <si>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</si>
  <si>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</si>
  <si>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</si>
  <si>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</si>
  <si>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</si>
  <si>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</si>
  <si>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</si>
  <si>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</si>
  <si>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</si>
  <si>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</si>
  <si>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</si>
  <si>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</si>
  <si>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</si>
  <si>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</si>
  <si>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</si>
  <si>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</si>
  <si>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</si>
  <si>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</si>
  <si>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</si>
  <si>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</si>
  <si>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</si>
  <si>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</si>
  <si>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</si>
  <si>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</si>
  <si>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</si>
  <si>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</si>
  <si>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</si>
  <si>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</si>
  <si>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</si>
  <si>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</si>
  <si>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</si>
  <si>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</si>
  <si>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</si>
  <si>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</si>
  <si>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</si>
  <si>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</si>
  <si>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</si>
  <si>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</si>
  <si>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</si>
  <si>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</si>
  <si>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</si>
  <si>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</si>
  <si>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</si>
  <si>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</si>
  <si>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</si>
  <si>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</si>
  <si>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</si>
  <si>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</si>
  <si>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</si>
  <si>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</si>
  <si>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</si>
  <si>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</si>
  <si>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</si>
  <si>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</si>
  <si>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</si>
  <si>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</si>
  <si>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</si>
  <si>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</si>
  <si>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</si>
  <si>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</si>
  <si>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</si>
  <si>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</si>
  <si>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</si>
  <si>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</si>
  <si>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</si>
  <si>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</si>
  <si>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</si>
  <si>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</si>
  <si>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</si>
  <si>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</si>
  <si>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</si>
  <si>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</si>
  <si>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</si>
  <si>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</si>
  <si>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</si>
  <si>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</si>
  <si>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</si>
  <si>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</si>
  <si>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</si>
  <si>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</si>
  <si>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</si>
  <si>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</si>
  <si>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</si>
  <si>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</si>
  <si>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</si>
  <si>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</si>
  <si>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</si>
  <si>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</si>
  <si>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</si>
  <si>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</si>
  <si>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</si>
  <si>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</si>
  <si>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</si>
  <si>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</si>
  <si>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</si>
  <si>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</si>
  <si>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</si>
  <si>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</si>
  <si>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</si>
  <si>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</si>
  <si>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</si>
  <si>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</si>
  <si>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</si>
  <si>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</si>
  <si>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</si>
  <si>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</si>
  <si>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</si>
  <si>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</si>
  <si>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</si>
  <si>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</si>
  <si>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</si>
  <si>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</si>
  <si>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</si>
  <si>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</si>
  <si>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</si>
  <si>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</si>
  <si>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</si>
  <si>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</si>
  <si>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</si>
  <si>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</si>
  <si>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</si>
  <si>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</si>
  <si>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</si>
  <si>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</si>
  <si>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</si>
  <si>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</si>
  <si>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</si>
  <si>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</si>
  <si>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</si>
  <si>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</si>
  <si>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</si>
  <si>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</si>
  <si>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</si>
  <si>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</si>
  <si>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</si>
  <si>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</si>
  <si>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</si>
  <si>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</si>
  <si>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</si>
  <si>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</si>
  <si>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</si>
  <si>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</si>
  <si>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</si>
  <si>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</si>
  <si>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</si>
  <si>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</si>
  <si>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</si>
  <si>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</si>
  <si>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</si>
  <si>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</si>
  <si>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</si>
  <si>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</si>
  <si>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</si>
  <si>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</si>
  <si>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</si>
  <si>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</si>
  <si>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</si>
  <si>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</si>
  <si>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</si>
  <si>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</si>
  <si>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</si>
  <si>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</si>
  <si>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</si>
  <si>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</si>
  <si>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</si>
  <si>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</si>
  <si>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</si>
  <si>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</si>
  <si>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</si>
  <si>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</si>
  <si>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</si>
  <si>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</si>
  <si>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</si>
  <si>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</si>
  <si>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</si>
  <si>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</si>
  <si>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</si>
  <si>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</si>
  <si>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</si>
  <si>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</si>
  <si>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</si>
  <si>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</si>
  <si>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</si>
  <si>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</si>
  <si>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</si>
  <si>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</si>
  <si>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</si>
  <si>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</si>
  <si>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</si>
  <si>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</si>
  <si>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</si>
  <si>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</si>
  <si>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</si>
  <si>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</si>
  <si>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</si>
  <si>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</si>
  <si>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</si>
  <si>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</si>
  <si>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</si>
  <si>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</si>
  <si>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</si>
  <si>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</si>
  <si>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</si>
  <si>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</si>
  <si>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</si>
  <si>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</si>
  <si>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</si>
  <si>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</si>
  <si>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</si>
  <si>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</si>
  <si>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</si>
  <si>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</si>
  <si>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</si>
  <si>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</si>
  <si>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</si>
  <si>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</si>
  <si>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</si>
  <si>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</si>
  <si>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</si>
  <si>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</si>
  <si>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</si>
  <si>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</si>
  <si>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</si>
  <si>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</si>
  <si>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</si>
  <si>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</si>
  <si>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</si>
  <si>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</si>
  <si>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</si>
  <si>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</si>
  <si>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</si>
  <si>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</si>
  <si>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</si>
  <si>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</si>
  <si>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</si>
  <si>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</si>
  <si>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</si>
  <si>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</si>
  <si>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</si>
  <si>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</si>
  <si>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</si>
  <si>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</si>
  <si>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</si>
  <si>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</si>
  <si>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</si>
  <si>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</si>
  <si>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</si>
  <si>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</si>
  <si>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</si>
  <si>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</si>
  <si>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</si>
  <si>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</si>
  <si>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</si>
  <si>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</si>
  <si>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</si>
  <si>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</si>
  <si>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</si>
  <si>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</si>
  <si>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</si>
  <si>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</si>
  <si>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</si>
  <si>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</si>
  <si>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</si>
  <si>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</si>
  <si>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</si>
  <si>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</si>
  <si>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</si>
  <si>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</si>
  <si>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</si>
  <si>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</si>
  <si>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</si>
  <si>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</si>
  <si>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</si>
  <si>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</si>
  <si>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</si>
  <si>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</si>
  <si>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</si>
  <si>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</si>
  <si>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</si>
  <si>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</si>
  <si>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</si>
  <si>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</si>
  <si>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</si>
  <si>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</si>
  <si>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</si>
  <si>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</si>
  <si>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</si>
  <si>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</si>
  <si>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</si>
  <si>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</si>
  <si>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</si>
  <si>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</si>
  <si>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</si>
  <si>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</si>
  <si>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</si>
  <si>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</si>
  <si>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</si>
  <si>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</si>
  <si>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</si>
  <si>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</si>
  <si>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</si>
  <si>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</si>
  <si>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</si>
  <si>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</si>
  <si>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</si>
  <si>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</si>
  <si>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</si>
  <si>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</si>
  <si>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</si>
  <si>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</si>
  <si>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</si>
  <si>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</si>
  <si>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</si>
  <si>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</si>
  <si>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</si>
  <si>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</si>
  <si>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</si>
  <si>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</si>
  <si>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</si>
  <si>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</si>
  <si>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</si>
  <si>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</si>
  <si>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</si>
  <si>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</si>
  <si>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</si>
  <si>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</si>
  <si>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</si>
  <si>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</si>
  <si>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</si>
  <si>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</si>
  <si>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</si>
  <si>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</si>
  <si>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</si>
  <si>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</si>
  <si>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</si>
  <si>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</si>
  <si>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</si>
  <si>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</si>
  <si>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</si>
  <si>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</si>
  <si>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</si>
  <si>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</si>
  <si>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</si>
  <si>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</si>
  <si>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</si>
  <si>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</si>
  <si>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</si>
  <si>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</si>
  <si>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</si>
  <si>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</si>
  <si>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</si>
  <si>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</si>
  <si>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</si>
  <si>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</si>
  <si>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</si>
  <si>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</si>
  <si>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</si>
  <si>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</si>
  <si>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</si>
  <si>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</si>
  <si>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</si>
  <si>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</si>
  <si>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</si>
  <si>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</si>
  <si>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</si>
  <si>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</si>
  <si>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</si>
  <si>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</si>
  <si>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</si>
  <si>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</si>
  <si>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</si>
  <si>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</si>
  <si>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</si>
  <si>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</si>
  <si>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</si>
  <si>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</si>
  <si>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</si>
  <si>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</si>
  <si>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</si>
  <si>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</si>
  <si>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</si>
  <si>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</si>
  <si>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</si>
  <si>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</si>
  <si>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</si>
  <si>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</si>
  <si>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</si>
  <si>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</si>
  <si>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</si>
  <si>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</si>
  <si>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</si>
  <si>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</si>
  <si>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</si>
  <si>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</si>
  <si>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</si>
  <si>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</si>
  <si>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</si>
  <si>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</si>
  <si>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</si>
  <si>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</si>
  <si>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</si>
  <si>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</si>
  <si>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</si>
  <si>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</si>
  <si>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</si>
  <si>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</si>
  <si>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</si>
  <si>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</si>
  <si>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</si>
  <si>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</si>
  <si>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</si>
  <si>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</si>
  <si>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</si>
  <si>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</si>
  <si>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</si>
  <si>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</si>
  <si>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</si>
  <si>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</si>
  <si>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</si>
  <si>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</si>
  <si>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</si>
  <si>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</si>
  <si>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</si>
  <si>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</si>
  <si>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</si>
  <si>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</si>
  <si>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</si>
  <si>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</si>
  <si>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</si>
  <si>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</si>
  <si>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</si>
  <si>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</si>
  <si>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</si>
  <si>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</si>
  <si>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</si>
  <si>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</si>
  <si>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</si>
  <si>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</si>
  <si>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</si>
  <si>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</si>
  <si>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</si>
  <si>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</si>
  <si>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</si>
  <si>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</si>
  <si>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</si>
  <si>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</si>
  <si>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</si>
  <si>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</si>
  <si>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</si>
  <si>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</si>
  <si>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</si>
  <si>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</si>
  <si>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</si>
  <si>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</si>
  <si>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</si>
  <si>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</si>
  <si>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</si>
  <si>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</si>
  <si>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</si>
  <si>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</si>
  <si>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</si>
  <si>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</si>
  <si>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</si>
  <si>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</si>
  <si>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</si>
  <si>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</si>
  <si>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</si>
  <si>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</si>
  <si>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</si>
  <si>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</si>
  <si>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</si>
  <si>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</si>
  <si>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</si>
  <si>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</si>
  <si>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</si>
  <si>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</si>
  <si>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</si>
  <si>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</si>
  <si>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</si>
  <si>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</si>
  <si>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</si>
  <si>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</si>
  <si>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</si>
  <si>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</si>
  <si>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</si>
  <si>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</si>
  <si>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</si>
  <si>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</si>
  <si>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</si>
  <si>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</si>
  <si>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</si>
  <si>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</si>
  <si>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</si>
  <si>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</si>
  <si>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</si>
  <si>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</si>
  <si>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</si>
  <si>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</si>
  <si>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</si>
  <si>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</si>
  <si>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</si>
  <si>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</si>
  <si>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</si>
  <si>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</si>
  <si>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</si>
  <si>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</si>
  <si>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</si>
  <si>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</si>
  <si>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</si>
  <si>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</si>
  <si>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</si>
  <si>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</si>
  <si>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</si>
  <si>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</si>
  <si>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</si>
  <si>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</si>
  <si>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</si>
  <si>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</si>
  <si>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</si>
  <si>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</si>
  <si>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</si>
  <si>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</si>
  <si>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</si>
  <si>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</si>
  <si>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</si>
  <si>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</si>
  <si>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</si>
  <si>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</si>
  <si>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</si>
  <si>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</si>
  <si>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</si>
  <si>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</si>
  <si>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</si>
  <si>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</si>
  <si>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</si>
  <si>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</si>
  <si>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</si>
  <si>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</si>
  <si>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</si>
  <si>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</si>
  <si>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</si>
  <si>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</si>
  <si>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</si>
  <si>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</si>
  <si>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</si>
  <si>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</si>
  <si>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</si>
  <si>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</si>
  <si>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</si>
  <si>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</si>
  <si>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</si>
  <si>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</si>
  <si>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</si>
  <si>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</si>
  <si>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</si>
  <si>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</si>
  <si>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</si>
  <si>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</si>
  <si>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</si>
  <si>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</si>
  <si>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</si>
  <si>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</si>
  <si>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</si>
  <si>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</si>
  <si>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</si>
  <si>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</si>
  <si>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</si>
  <si>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</si>
  <si>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</si>
  <si>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</si>
  <si>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</si>
  <si>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</si>
  <si>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</si>
  <si>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</si>
  <si>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</si>
  <si>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</si>
  <si>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</si>
  <si>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</si>
  <si>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</si>
  <si>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</si>
  <si>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</si>
  <si>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</si>
  <si>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</si>
  <si>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</si>
  <si>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</si>
  <si>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</si>
  <si>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</si>
  <si>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</si>
  <si>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</si>
  <si>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</si>
  <si>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</si>
  <si>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</si>
  <si>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</si>
  <si>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</si>
  <si>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</si>
  <si>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</si>
  <si>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</si>
  <si>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</si>
  <si>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</si>
  <si>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</si>
  <si>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</si>
  <si>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</si>
  <si>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</si>
  <si>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</si>
  <si>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</si>
  <si>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</si>
  <si>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</si>
  <si>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</si>
  <si>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</si>
  <si>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</si>
  <si>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</si>
  <si>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</si>
  <si>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</si>
  <si>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</si>
  <si>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</si>
  <si>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</si>
  <si>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</si>
  <si>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</si>
  <si>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</si>
  <si>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</si>
  <si>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</si>
  <si>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</si>
  <si>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</si>
  <si>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</si>
  <si>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</si>
  <si>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</si>
  <si>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</si>
  <si>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</si>
  <si>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</si>
  <si>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</si>
  <si>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</si>
  <si>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</si>
  <si>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</si>
  <si>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</si>
  <si>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</si>
  <si>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</si>
  <si>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</si>
  <si>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</si>
  <si>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</si>
  <si>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</si>
  <si>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</si>
  <si>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</si>
  <si>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</si>
  <si>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</si>
  <si>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</si>
  <si>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</si>
  <si>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</si>
  <si>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</si>
  <si>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</si>
  <si>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</si>
  <si>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</si>
  <si>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</si>
  <si>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</si>
  <si>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</si>
  <si>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</si>
  <si>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</si>
  <si>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</si>
  <si>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</si>
  <si>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</si>
  <si>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</si>
  <si>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</si>
  <si>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</si>
  <si>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</si>
  <si>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</si>
  <si>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</si>
  <si>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</si>
  <si>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</si>
  <si>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</si>
  <si>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</si>
  <si>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</si>
  <si>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</si>
  <si>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</si>
  <si>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</si>
  <si>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</si>
  <si>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</si>
  <si>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</si>
  <si>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</si>
  <si>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</si>
  <si>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</si>
  <si>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</si>
  <si>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</si>
  <si>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</si>
  <si>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</si>
  <si>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</si>
  <si>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</si>
  <si>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</si>
  <si>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</si>
  <si>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</si>
  <si>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</si>
  <si>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</si>
  <si>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</si>
  <si>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</si>
  <si>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</si>
  <si>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</si>
  <si>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</si>
  <si>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</si>
  <si>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</si>
  <si>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</si>
  <si>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</si>
  <si>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</si>
  <si>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</si>
  <si>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</si>
  <si>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</si>
  <si>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</si>
  <si>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</si>
  <si>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</si>
  <si>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</si>
  <si>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</si>
  <si>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</si>
  <si>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</si>
  <si>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</si>
  <si>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</si>
  <si>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</si>
  <si>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</si>
  <si>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</si>
  <si>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</si>
  <si>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</si>
  <si>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</si>
  <si>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</si>
  <si>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</si>
  <si>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</si>
  <si>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</si>
  <si>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</si>
  <si>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</si>
  <si>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</si>
  <si>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</si>
  <si>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</si>
  <si>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</si>
  <si>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</si>
  <si>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</si>
  <si>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</si>
  <si>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</si>
  <si>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</si>
  <si>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</si>
  <si>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</si>
  <si>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</si>
  <si>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</si>
  <si>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</si>
  <si>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</si>
  <si>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</si>
  <si>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</si>
  <si>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</si>
  <si>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</si>
  <si>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</si>
  <si>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</si>
  <si>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</si>
  <si>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</si>
  <si>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</si>
  <si>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</si>
  <si>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</si>
  <si>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</si>
  <si>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</si>
  <si>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</si>
  <si>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</si>
  <si>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</si>
  <si>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</si>
  <si>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</si>
  <si>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</si>
  <si>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</si>
  <si>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</si>
  <si>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</si>
  <si>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</si>
  <si>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</si>
  <si>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</si>
  <si>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</si>
  <si>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</si>
  <si>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</si>
  <si>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</si>
  <si>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</si>
  <si>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</si>
  <si>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</si>
  <si>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</si>
  <si>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</si>
  <si>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</si>
  <si>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</si>
  <si>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</si>
  <si>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</si>
  <si>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</si>
  <si>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</si>
  <si>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</si>
  <si>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</si>
  <si>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</si>
  <si>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</si>
  <si>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</si>
  <si>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</si>
  <si>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</si>
  <si>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</si>
  <si>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</si>
  <si>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</si>
  <si>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</si>
  <si>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</si>
  <si>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</si>
  <si>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</si>
  <si>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</si>
  <si>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</si>
  <si>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</si>
  <si>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</si>
  <si>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</si>
  <si>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</si>
  <si>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</si>
  <si>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</si>
  <si>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</si>
  <si>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</si>
  <si>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</si>
  <si>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</si>
  <si>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</si>
  <si>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</si>
  <si>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</si>
  <si>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</si>
  <si>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</si>
  <si>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</si>
  <si>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</si>
  <si>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</si>
  <si>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</si>
  <si>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</si>
  <si>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</si>
  <si>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</si>
  <si>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</si>
  <si>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</si>
  <si>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</si>
  <si>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</si>
  <si>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</si>
  <si>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</si>
  <si>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</si>
  <si>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</si>
  <si>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</si>
  <si>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</si>
  <si>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</si>
  <si>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</si>
  <si>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</si>
  <si>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</si>
  <si>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</si>
  <si>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</si>
  <si>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</si>
  <si>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</si>
  <si>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</si>
  <si>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</si>
  <si>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</si>
  <si>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</si>
  <si>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</si>
  <si>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</si>
  <si>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</si>
  <si>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</si>
  <si>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</si>
  <si>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</si>
  <si>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</si>
  <si>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</si>
  <si>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</si>
  <si>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</si>
  <si>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</si>
  <si>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</si>
  <si>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</si>
  <si>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</si>
  <si>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</si>
  <si>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</si>
  <si>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</si>
  <si>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</si>
  <si>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</si>
  <si>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</si>
  <si>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</si>
  <si>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</si>
  <si>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</si>
  <si>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</si>
  <si>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</si>
  <si>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</si>
  <si>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</si>
  <si>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</si>
  <si>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</si>
  <si>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</si>
  <si>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</si>
  <si>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</si>
  <si>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</si>
  <si>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</si>
  <si>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</si>
  <si>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</si>
  <si>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</si>
  <si>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</si>
  <si>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</si>
  <si>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</si>
  <si>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</si>
  <si>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</si>
  <si>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</si>
  <si>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</si>
  <si>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</si>
  <si>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</si>
  <si>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</si>
  <si>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</si>
  <si>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</si>
  <si>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</si>
  <si>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</si>
  <si>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</si>
  <si>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</si>
  <si>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</si>
  <si>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</si>
  <si>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</si>
  <si>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</si>
  <si>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</si>
  <si>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</si>
  <si>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</si>
  <si>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</si>
  <si>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</si>
  <si>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</si>
  <si>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</si>
  <si>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</si>
  <si>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</si>
  <si>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</si>
  <si>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</si>
  <si>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</si>
  <si>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</si>
  <si>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</si>
  <si>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</si>
  <si>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</si>
  <si>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</si>
  <si>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</si>
  <si>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</si>
  <si>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</si>
  <si>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</si>
  <si>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</si>
  <si>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</si>
  <si>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</si>
  <si>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</si>
  <si>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</si>
  <si>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</si>
  <si>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</si>
  <si>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</si>
  <si>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</si>
  <si>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</si>
  <si>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</si>
  <si>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</si>
  <si>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</si>
  <si>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</si>
  <si>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</si>
  <si>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</si>
  <si>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</si>
  <si>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</si>
  <si>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</si>
  <si>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</si>
  <si>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</si>
  <si>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</si>
  <si>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</si>
  <si>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</si>
  <si>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</si>
  <si>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</si>
  <si>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</si>
  <si>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</si>
  <si>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</si>
  <si>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</si>
  <si>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</si>
  <si>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</si>
  <si>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</si>
  <si>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</si>
  <si>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</si>
  <si>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</si>
  <si>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</si>
  <si>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</si>
  <si>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</si>
  <si>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</si>
  <si>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</si>
  <si>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</si>
  <si>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</si>
  <si>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</si>
  <si>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</si>
  <si>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</si>
  <si>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</si>
  <si>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</si>
  <si>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</si>
  <si>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</si>
  <si>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</si>
  <si>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</si>
  <si>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</si>
  <si>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</si>
  <si>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</si>
  <si>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</si>
  <si>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</si>
  <si>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</si>
  <si>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</si>
  <si>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</si>
  <si>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</si>
  <si>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</si>
  <si>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</si>
  <si>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</si>
  <si>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</si>
  <si>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</si>
  <si>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</si>
  <si>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</si>
  <si>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</si>
  <si>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</si>
  <si>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</si>
  <si>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</si>
  <si>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</si>
  <si>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</si>
  <si>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</si>
  <si>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</si>
  <si>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</si>
  <si>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</si>
  <si>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</si>
  <si>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</si>
  <si>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</si>
  <si>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</si>
  <si>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</si>
  <si>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</si>
  <si>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</si>
  <si>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</si>
  <si>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</si>
  <si>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</si>
  <si>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</si>
  <si>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</si>
  <si>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</si>
  <si>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</si>
  <si>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</si>
  <si>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</si>
  <si>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</si>
  <si>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</si>
  <si>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</si>
  <si>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</si>
  <si>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</si>
  <si>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</si>
  <si>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</si>
  <si>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</si>
  <si>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</si>
  <si>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</si>
  <si>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</si>
  <si>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</si>
  <si>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</si>
  <si>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</si>
  <si>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</si>
  <si>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</si>
  <si>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</si>
  <si>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</si>
  <si>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</si>
  <si>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</si>
  <si>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</si>
  <si>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</si>
  <si>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</si>
  <si>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</si>
  <si>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</si>
  <si>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</si>
  <si>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</si>
  <si>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</si>
  <si>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</si>
  <si>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</si>
  <si>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</si>
  <si>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</si>
  <si>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</si>
  <si>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</si>
  <si>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</si>
  <si>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</si>
  <si>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</si>
  <si>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</si>
  <si>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</si>
  <si>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</si>
  <si>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</si>
  <si>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</si>
  <si>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</si>
  <si>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</si>
  <si>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</si>
  <si>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</si>
  <si>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</si>
  <si>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</si>
  <si>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</si>
  <si>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</si>
  <si>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</si>
  <si>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</si>
  <si>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</si>
  <si>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</si>
  <si>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</si>
  <si>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</si>
  <si>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</si>
  <si>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</si>
  <si>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</si>
  <si>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</si>
  <si>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</si>
  <si>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</si>
  <si>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</si>
  <si>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</si>
  <si>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</si>
  <si>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</si>
  <si>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</si>
  <si>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</si>
  <si>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</si>
  <si>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</si>
  <si>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</si>
  <si>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</si>
  <si>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</si>
  <si>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</si>
  <si>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</si>
  <si>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</si>
  <si>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</si>
  <si>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</si>
  <si>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</si>
  <si>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</si>
  <si>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</si>
  <si>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</si>
  <si>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</si>
  <si>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</si>
  <si>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</si>
  <si>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</si>
  <si>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</si>
  <si>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</si>
  <si>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</si>
  <si>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</si>
  <si>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</si>
  <si>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</si>
  <si>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</si>
  <si>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</si>
  <si>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</si>
  <si>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</si>
  <si>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</si>
  <si>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</si>
  <si>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</si>
  <si>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</si>
  <si>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</si>
  <si>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</si>
  <si>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</si>
  <si>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</si>
  <si>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</si>
  <si>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</si>
  <si>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</si>
  <si>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</si>
  <si>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</si>
  <si>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</si>
  <si>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</si>
  <si>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</si>
  <si>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</si>
  <si>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</si>
  <si>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</si>
  <si>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</si>
  <si>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</si>
  <si>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</si>
  <si>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</si>
  <si>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</si>
  <si>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</si>
  <si>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</si>
  <si>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</si>
  <si>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</si>
  <si>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</si>
  <si>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</si>
  <si>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</si>
  <si>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</si>
  <si>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</si>
  <si>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</si>
  <si>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</si>
  <si>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</si>
  <si>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</si>
  <si>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</si>
  <si>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</si>
  <si>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</si>
  <si>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</si>
  <si>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</si>
  <si>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</si>
  <si>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</si>
  <si>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</si>
  <si>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</si>
  <si>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</si>
  <si>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</si>
  <si>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</si>
  <si>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</si>
  <si>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</si>
  <si>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</si>
  <si>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</si>
  <si>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</si>
  <si>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</si>
  <si>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</si>
  <si>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</si>
  <si>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</si>
  <si>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</si>
  <si>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</si>
  <si>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</si>
  <si>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</si>
  <si>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</si>
  <si>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</si>
  <si>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</si>
  <si>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</si>
  <si>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</si>
  <si>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</si>
  <si>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</si>
  <si>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</si>
  <si>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</si>
  <si>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</si>
  <si>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</si>
  <si>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</si>
  <si>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</si>
  <si>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</si>
  <si>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</si>
  <si>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</si>
  <si>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</si>
  <si>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</si>
  <si>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</si>
  <si>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</si>
  <si>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</si>
  <si>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</si>
  <si>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</si>
  <si>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</si>
  <si>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</si>
  <si>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</si>
  <si>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</si>
  <si>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</si>
  <si>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</si>
  <si>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</si>
  <si>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</si>
  <si>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</si>
  <si>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</si>
  <si>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</si>
  <si>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</si>
  <si>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</si>
  <si>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</si>
  <si>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</si>
  <si>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</si>
  <si>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</si>
  <si>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</si>
  <si>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</si>
  <si>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</si>
  <si>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</si>
  <si>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</si>
  <si>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</si>
  <si>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</si>
  <si>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</si>
  <si>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</si>
  <si>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</si>
  <si>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</si>
  <si>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</si>
  <si>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</si>
  <si>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</si>
  <si>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</si>
  <si>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</si>
  <si>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</si>
  <si>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</si>
  <si>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</si>
  <si>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</si>
  <si>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</si>
  <si>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</si>
  <si>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</si>
  <si>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</si>
  <si>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</si>
  <si>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</si>
  <si>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</si>
  <si>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</si>
  <si>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</si>
  <si>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</si>
  <si>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</si>
  <si>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</si>
  <si>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</si>
  <si>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</si>
  <si>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</si>
  <si>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</si>
  <si>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</si>
  <si>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</si>
  <si>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</si>
  <si>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</si>
  <si>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</si>
  <si>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</si>
  <si>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</si>
  <si>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</si>
  <si>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</si>
  <si>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</si>
  <si>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</si>
  <si>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</si>
  <si>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</si>
  <si>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</si>
  <si>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</si>
  <si>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</si>
  <si>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</si>
  <si>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</si>
  <si>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</si>
  <si>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</si>
  <si>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</si>
  <si>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</si>
  <si>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</si>
  <si>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</si>
  <si>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</si>
  <si>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</si>
  <si>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</si>
  <si>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</si>
  <si>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</si>
  <si>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</si>
  <si>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</si>
  <si>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</si>
  <si>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</si>
  <si>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</si>
  <si>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</si>
  <si>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</si>
  <si>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</si>
  <si>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</si>
  <si>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</si>
  <si>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</si>
  <si>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</si>
  <si>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</si>
  <si>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</si>
  <si>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</si>
  <si>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</si>
  <si>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</si>
  <si>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</si>
  <si>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</si>
  <si>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</si>
  <si>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</si>
  <si>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</si>
  <si>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</si>
  <si>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</si>
  <si>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</si>
  <si>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</si>
  <si>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</si>
  <si>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</si>
  <si>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</si>
  <si>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</si>
  <si>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</si>
  <si>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</si>
  <si>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</si>
  <si>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</si>
  <si>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</si>
  <si>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</si>
  <si>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</si>
  <si>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</si>
  <si>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</si>
  <si>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</si>
  <si>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</si>
  <si>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</si>
  <si>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</si>
  <si>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</si>
  <si>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</si>
  <si>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</si>
  <si>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</si>
  <si>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</si>
  <si>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</si>
  <si>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</si>
  <si>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</si>
  <si>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</si>
  <si>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</si>
  <si>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</si>
  <si>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</si>
  <si>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</si>
  <si>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</si>
  <si>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</si>
  <si>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</si>
  <si>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</si>
  <si>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</si>
  <si>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</si>
  <si>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</si>
  <si>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</si>
  <si>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</si>
  <si>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</si>
  <si>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</si>
  <si>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</si>
  <si>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</si>
  <si>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</si>
  <si>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</si>
  <si>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</si>
  <si>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</si>
  <si>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</si>
  <si>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</si>
  <si>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</si>
  <si>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</si>
  <si>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</si>
  <si>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</si>
  <si>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</si>
  <si>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</si>
  <si>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</si>
  <si>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</si>
  <si>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</si>
  <si>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</si>
  <si>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</si>
  <si>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</si>
  <si>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</si>
  <si>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</si>
  <si>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</si>
  <si>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</si>
  <si>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</si>
  <si>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</si>
  <si>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</si>
  <si>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</si>
  <si>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</si>
  <si>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</si>
  <si>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</si>
  <si>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</si>
  <si>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</si>
  <si>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</si>
  <si>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</si>
  <si>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</si>
  <si>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</si>
  <si>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</si>
  <si>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</si>
  <si>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</si>
  <si>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</si>
  <si>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</si>
  <si>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</si>
  <si>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</si>
  <si>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</si>
  <si>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</si>
  <si>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</si>
  <si>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</si>
  <si>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</si>
  <si>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</si>
  <si>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</si>
  <si>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</si>
  <si>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</si>
  <si>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</si>
  <si>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</si>
  <si>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</si>
  <si>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</si>
  <si>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</si>
  <si>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</si>
  <si>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</si>
  <si>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</si>
  <si>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</si>
  <si>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</si>
  <si>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</si>
  <si>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</si>
  <si>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</si>
  <si>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</si>
  <si>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</si>
  <si>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</si>
  <si>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</si>
  <si>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</si>
  <si>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</si>
  <si>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</si>
  <si>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</si>
  <si>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</si>
  <si>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</si>
  <si>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</si>
  <si>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</si>
  <si>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</si>
  <si>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</si>
  <si>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</si>
  <si>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</si>
  <si>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</si>
  <si>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</si>
  <si>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</si>
  <si>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</si>
  <si>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</si>
  <si>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</si>
  <si>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</si>
  <si>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</si>
  <si>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</si>
  <si>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</si>
  <si>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</si>
  <si>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</si>
  <si>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</si>
  <si>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</si>
  <si>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</si>
  <si>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</si>
  <si>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</si>
  <si>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</si>
  <si>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</si>
  <si>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</si>
  <si>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</si>
  <si>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</si>
  <si>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</si>
  <si>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</si>
  <si>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</si>
  <si>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</si>
  <si>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</si>
  <si>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</si>
  <si>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</si>
  <si>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</si>
  <si>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</si>
  <si>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</si>
  <si>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</si>
  <si>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</si>
  <si>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</si>
  <si>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</si>
  <si>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</si>
  <si>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</si>
  <si>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</si>
  <si>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</si>
  <si>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</si>
  <si>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</si>
  <si>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</si>
  <si>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</si>
  <si>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</si>
  <si>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</si>
  <si>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</si>
  <si>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</si>
  <si>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</si>
  <si>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</si>
  <si>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</si>
  <si>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</si>
  <si>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</si>
  <si>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</si>
  <si>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</si>
  <si>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</si>
  <si>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</si>
  <si>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</si>
  <si>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</si>
  <si>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</si>
  <si>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</si>
  <si>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</si>
  <si>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</si>
  <si>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</si>
  <si>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</si>
  <si>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</si>
  <si>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</si>
  <si>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</si>
  <si>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</si>
  <si>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</si>
  <si>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</si>
  <si>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</si>
  <si>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</si>
  <si>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</si>
  <si>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</si>
  <si>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</si>
  <si>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</si>
  <si>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</si>
  <si>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</si>
  <si>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</si>
  <si>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</si>
  <si>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</si>
  <si>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</si>
  <si>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</si>
  <si>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</si>
  <si>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</si>
  <si>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</si>
  <si>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</si>
  <si>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</si>
  <si>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</si>
  <si>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</si>
  <si>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</si>
  <si>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</si>
  <si>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</si>
  <si>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</si>
  <si>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</si>
  <si>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</si>
  <si>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</si>
  <si>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</si>
  <si>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</si>
  <si>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</si>
  <si>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</si>
  <si>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</si>
  <si>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</si>
  <si>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</si>
  <si>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</si>
  <si>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</si>
  <si>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</si>
  <si>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</si>
  <si>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</si>
  <si>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</si>
  <si>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</si>
  <si>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</si>
  <si>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</si>
  <si>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</si>
  <si>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</si>
  <si>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</si>
  <si>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</si>
  <si>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</si>
  <si>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</si>
  <si>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</si>
  <si>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</si>
  <si>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</si>
  <si>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</si>
  <si>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</si>
  <si>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</si>
  <si>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</si>
  <si>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</si>
  <si>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</si>
  <si>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</si>
  <si>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</si>
  <si>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</si>
  <si>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</si>
  <si>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</si>
  <si>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</si>
  <si>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</si>
  <si>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</si>
  <si>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</si>
  <si>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</si>
  <si>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</si>
  <si>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</si>
  <si>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</si>
  <si>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</si>
  <si>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</si>
  <si>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</si>
  <si>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</si>
  <si>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</si>
  <si>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</si>
  <si>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</si>
  <si>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</si>
  <si>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</si>
  <si>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</si>
  <si>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</si>
  <si>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</si>
  <si>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</si>
  <si>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</si>
  <si>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</si>
  <si>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</si>
  <si>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</si>
  <si>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</si>
  <si>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</si>
  <si>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</si>
  <si>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</si>
  <si>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</si>
  <si>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</si>
  <si>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</si>
  <si>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</si>
  <si>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</si>
  <si>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</si>
  <si>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</si>
  <si>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</si>
  <si>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</si>
  <si>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</si>
  <si>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</si>
  <si>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</si>
  <si>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</si>
  <si>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</si>
  <si>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</si>
  <si>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</si>
  <si>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</si>
  <si>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</si>
  <si>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</si>
  <si>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</si>
  <si>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</si>
  <si>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</si>
  <si>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</si>
  <si>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</si>
  <si>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</si>
  <si>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</si>
  <si>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</si>
  <si>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</si>
  <si>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</si>
  <si>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</si>
  <si>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</si>
  <si>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</si>
  <si>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</si>
  <si>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</si>
  <si>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</si>
  <si>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</si>
  <si>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</si>
  <si>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</si>
  <si>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</si>
  <si>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</si>
  <si>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</si>
  <si>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</si>
  <si>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</si>
  <si>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</si>
  <si>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</si>
  <si>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</si>
  <si>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</si>
  <si>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</si>
  <si>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</si>
  <si>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</si>
  <si>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</si>
  <si>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</si>
  <si>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</si>
  <si>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</si>
  <si>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</si>
  <si>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</si>
  <si>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</si>
  <si>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</si>
  <si>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</si>
  <si>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</si>
  <si>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</si>
  <si>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</si>
  <si>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</si>
  <si>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</si>
  <si>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</si>
  <si>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</si>
  <si>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</si>
  <si>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</si>
  <si>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</si>
  <si>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</si>
  <si>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</si>
  <si>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</si>
  <si>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</si>
  <si>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</si>
  <si>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</si>
  <si>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</si>
  <si>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</si>
  <si>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</si>
  <si>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</si>
  <si>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</si>
  <si>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</si>
  <si>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</si>
  <si>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</si>
  <si>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</si>
  <si>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</si>
  <si>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</si>
  <si>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</si>
  <si>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</si>
  <si>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</si>
  <si>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</si>
  <si>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</si>
  <si>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</si>
  <si>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</si>
  <si>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</si>
  <si>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</si>
  <si>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</si>
  <si>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</si>
  <si>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</si>
  <si>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</si>
  <si>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</si>
  <si>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</si>
  <si>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</si>
  <si>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</si>
  <si>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</si>
  <si>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</si>
  <si>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</si>
  <si>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</si>
  <si>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</si>
  <si>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</si>
  <si>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</si>
  <si>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</si>
  <si>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</si>
  <si>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</si>
  <si>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</si>
  <si>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</si>
  <si>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</si>
  <si>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</si>
  <si>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</si>
  <si>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</si>
  <si>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</si>
  <si>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</si>
  <si>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</si>
  <si>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</si>
  <si>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</si>
  <si>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</si>
  <si>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</si>
  <si>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</si>
  <si>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</si>
  <si>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</si>
  <si>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</si>
  <si>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</si>
  <si>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</si>
  <si>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</si>
  <si>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</si>
  <si>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</si>
  <si>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</si>
  <si>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</si>
  <si>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</si>
  <si>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</si>
  <si>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</si>
  <si>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</si>
  <si>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</si>
  <si>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</si>
  <si>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</si>
  <si>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</si>
  <si>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</si>
  <si>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</si>
  <si>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</si>
  <si>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</si>
  <si>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</si>
  <si>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</si>
  <si>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</si>
  <si>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</si>
  <si>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</si>
  <si>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</si>
  <si>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</si>
  <si>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</si>
  <si>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</si>
  <si>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</si>
  <si>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</si>
  <si>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</si>
  <si>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</si>
  <si>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</si>
  <si>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</si>
  <si>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</si>
  <si>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</si>
  <si>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</si>
  <si>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</si>
  <si>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</si>
  <si>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</si>
  <si>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</si>
  <si>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</si>
  <si>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</si>
  <si>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</si>
  <si>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</si>
  <si>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</si>
  <si>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</si>
  <si>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</si>
  <si>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</si>
  <si>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</si>
  <si>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</si>
  <si>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</si>
  <si>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</si>
  <si>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</si>
  <si>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</si>
  <si>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</si>
  <si>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</si>
  <si>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</si>
  <si>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</si>
  <si>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</si>
  <si>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</si>
  <si>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</si>
  <si>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</si>
  <si>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</si>
  <si>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</si>
  <si>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</si>
  <si>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</si>
  <si>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</si>
  <si>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</si>
  <si>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</si>
  <si>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</si>
  <si>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</si>
  <si>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</si>
  <si>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</si>
  <si>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</si>
  <si>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</si>
  <si>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</si>
  <si>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</si>
  <si>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</si>
  <si>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</si>
  <si>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</si>
  <si>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</si>
  <si>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</si>
  <si>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</si>
  <si>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</si>
  <si>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</si>
  <si>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</si>
  <si>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</si>
  <si>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</si>
  <si>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</si>
  <si>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</si>
  <si>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</si>
  <si>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</si>
  <si>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</si>
  <si>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</si>
  <si>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</si>
  <si>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</si>
  <si>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</si>
  <si>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</si>
  <si>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</si>
  <si>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</si>
  <si>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</si>
  <si>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</si>
  <si>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</si>
  <si>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</si>
  <si>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</si>
  <si>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</si>
  <si>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</si>
  <si>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</si>
  <si>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</si>
  <si>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</si>
  <si>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</si>
  <si>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</si>
  <si>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</si>
  <si>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</si>
  <si>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</si>
  <si>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</si>
  <si>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</si>
  <si>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</si>
  <si>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</si>
  <si>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</si>
  <si>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</si>
  <si>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</si>
  <si>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</si>
  <si>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</si>
  <si>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</si>
  <si>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</si>
  <si>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</si>
  <si>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</si>
  <si>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</si>
  <si>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</si>
  <si>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</si>
  <si>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</si>
  <si>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</si>
  <si>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</si>
  <si>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</si>
  <si>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</si>
  <si>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</si>
  <si>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</si>
  <si>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</si>
  <si>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</si>
  <si>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</si>
  <si>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</si>
  <si>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</si>
  <si>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</si>
  <si>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</si>
  <si>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</si>
  <si>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</si>
  <si>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</si>
  <si>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</si>
  <si>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</si>
  <si>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</si>
  <si>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</si>
  <si>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</si>
  <si>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</si>
  <si>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</si>
  <si>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</si>
  <si>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</si>
  <si>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</si>
  <si>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</si>
  <si>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</si>
  <si>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</si>
  <si>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</si>
  <si>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</si>
  <si>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</si>
  <si>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</si>
  <si>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</si>
  <si>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</si>
  <si>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</si>
  <si>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</si>
  <si>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</si>
  <si>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</si>
  <si>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</si>
  <si>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</si>
  <si>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</si>
  <si>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</si>
  <si>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</si>
  <si>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</si>
  <si>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</si>
  <si>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</si>
  <si>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</si>
  <si>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</si>
  <si>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</si>
  <si>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</si>
  <si>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</si>
  <si>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</si>
  <si>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</si>
  <si>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</si>
  <si>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</si>
  <si>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</si>
  <si>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</si>
  <si>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</si>
  <si>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</si>
  <si>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</si>
  <si>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</si>
  <si>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</si>
  <si>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</si>
  <si>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</si>
  <si>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</si>
  <si>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</si>
  <si>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</si>
  <si>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</si>
  <si>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</si>
  <si>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</si>
  <si>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</si>
  <si>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</si>
  <si>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</si>
  <si>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</si>
  <si>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</si>
  <si>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</si>
  <si>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</si>
  <si>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</si>
  <si>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</si>
  <si>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</si>
  <si>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</si>
  <si>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</si>
  <si>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</si>
  <si>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</si>
  <si>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</si>
  <si>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</si>
  <si>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</si>
  <si>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</si>
  <si>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</si>
  <si>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</si>
  <si>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</si>
  <si>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</si>
  <si>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</si>
  <si>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</si>
  <si>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</si>
  <si>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</si>
  <si>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</si>
  <si>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</si>
  <si>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</si>
  <si>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</si>
  <si>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</si>
  <si>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</si>
  <si>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</si>
  <si>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</si>
  <si>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</si>
  <si>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</si>
  <si>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</si>
  <si>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</si>
  <si>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</si>
  <si>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</si>
  <si>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</si>
  <si>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</si>
  <si>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</si>
  <si>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</si>
  <si>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</si>
  <si>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</si>
  <si>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</si>
  <si>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</si>
  <si>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</si>
  <si>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</si>
  <si>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</si>
  <si>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</si>
  <si>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</si>
  <si>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</si>
  <si>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</si>
  <si>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</si>
  <si>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</si>
  <si>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</si>
  <si>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</si>
  <si>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</si>
  <si>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</si>
  <si>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</si>
  <si>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</si>
  <si>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</si>
  <si>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</si>
  <si>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</si>
  <si>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</si>
  <si>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</si>
  <si>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</si>
  <si>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</si>
  <si>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</si>
  <si>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</si>
  <si>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</si>
  <si>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</si>
  <si>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</si>
  <si>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</si>
  <si>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</si>
  <si>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</si>
  <si>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</si>
  <si>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</si>
  <si>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</si>
  <si>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</si>
  <si>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</si>
  <si>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</si>
  <si>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</si>
  <si>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</si>
  <si>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</si>
  <si>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</si>
  <si>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</si>
  <si>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</si>
  <si>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</si>
  <si>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</si>
  <si>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</si>
  <si>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</si>
  <si>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</si>
  <si>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</si>
  <si>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</si>
  <si>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</si>
  <si>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</si>
  <si>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</si>
  <si>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</si>
  <si>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</si>
  <si>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</si>
  <si>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</si>
  <si>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</si>
  <si>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</si>
  <si>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</si>
  <si>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</si>
  <si>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</si>
  <si>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</si>
  <si>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</si>
  <si>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</si>
  <si>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</si>
  <si>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</si>
  <si>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</si>
  <si>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</si>
  <si>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</si>
  <si>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</si>
  <si>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</si>
  <si>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</si>
  <si>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</si>
  <si>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</si>
  <si>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</si>
  <si>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</si>
  <si>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</si>
  <si>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</si>
  <si>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</si>
  <si>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</si>
  <si>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</si>
  <si>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</si>
  <si>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</si>
  <si>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</si>
  <si>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</si>
  <si>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</si>
  <si>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</si>
  <si>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</si>
  <si>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</si>
  <si>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</si>
  <si>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</si>
  <si>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</si>
  <si>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</si>
  <si>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</si>
  <si>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</si>
  <si>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</si>
  <si>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</si>
  <si>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</si>
  <si>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</si>
  <si>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</si>
  <si>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</si>
  <si>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</si>
  <si>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</si>
  <si>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</si>
  <si>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</si>
  <si>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</si>
  <si>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</si>
  <si>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</si>
  <si>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</si>
  <si>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</si>
  <si>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</si>
  <si>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</si>
  <si>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</si>
  <si>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</si>
  <si>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</si>
  <si>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</si>
  <si>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</si>
  <si>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</si>
  <si>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</si>
  <si>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</si>
  <si>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</si>
  <si>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</si>
  <si>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</si>
  <si>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</si>
  <si>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</si>
  <si>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</si>
  <si>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</si>
  <si>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</si>
  <si>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</si>
  <si>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</si>
  <si>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</si>
  <si>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</si>
  <si>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</si>
  <si>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</si>
  <si>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</si>
  <si>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</si>
  <si>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</si>
  <si>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</si>
  <si>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</si>
  <si>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</si>
  <si>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</si>
  <si>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</si>
  <si>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</si>
  <si>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</si>
  <si>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</si>
  <si>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</si>
  <si>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</si>
  <si>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</si>
  <si>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</si>
  <si>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</si>
  <si>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</si>
  <si>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</si>
  <si>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</si>
  <si>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</si>
  <si>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</si>
  <si>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</si>
  <si>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</si>
  <si>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</si>
  <si>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</si>
  <si>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</si>
  <si>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</si>
  <si>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</si>
  <si>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</si>
  <si>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</si>
  <si>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</si>
  <si>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</si>
  <si>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</si>
  <si>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</si>
  <si>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</si>
  <si>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</si>
  <si>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</si>
  <si>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</si>
  <si>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</si>
  <si>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</si>
  <si>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</si>
  <si>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</si>
  <si>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</si>
  <si>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</si>
  <si>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</si>
  <si>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</si>
  <si>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</si>
  <si>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</si>
  <si>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</si>
  <si>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</si>
  <si>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</si>
  <si>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</si>
  <si>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</si>
  <si>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</si>
  <si>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</si>
  <si>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</si>
  <si>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</si>
  <si>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</si>
  <si>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</si>
  <si>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</si>
  <si>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</si>
  <si>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</si>
  <si>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</si>
  <si>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</si>
  <si>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</si>
  <si>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</si>
  <si>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</si>
  <si>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</si>
  <si>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</si>
  <si>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</si>
  <si>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</si>
  <si>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</si>
  <si>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</si>
  <si>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</si>
  <si>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</si>
  <si>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</si>
  <si>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</si>
  <si>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</si>
  <si>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</si>
  <si>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</si>
  <si>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</si>
  <si>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</si>
  <si>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</si>
  <si>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</si>
  <si>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</si>
  <si>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</si>
  <si>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</si>
  <si>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</si>
  <si>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</si>
  <si>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</si>
  <si>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</si>
  <si>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</si>
  <si>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</si>
  <si>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</si>
  <si>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</si>
  <si>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</si>
  <si>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</si>
  <si>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</si>
  <si>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</si>
  <si>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</si>
  <si>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</si>
  <si>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</si>
  <si>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</si>
  <si>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</si>
  <si>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</si>
  <si>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</si>
  <si>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</si>
  <si>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</si>
  <si>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</si>
  <si>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</si>
  <si>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</si>
  <si>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</si>
  <si>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</si>
  <si>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</si>
  <si>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</si>
  <si>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</si>
  <si>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</si>
  <si>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</si>
  <si>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</si>
  <si>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</si>
  <si>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</si>
  <si>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</si>
  <si>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</si>
  <si>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</si>
  <si>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</si>
  <si>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</si>
  <si>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</si>
  <si>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</si>
  <si>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</si>
  <si>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</si>
  <si>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</si>
  <si>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</si>
  <si>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</si>
  <si>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</si>
  <si>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</si>
  <si>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</si>
  <si>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</si>
  <si>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</si>
  <si>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</si>
  <si>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</si>
  <si>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</si>
  <si>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</si>
  <si>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</si>
  <si>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</si>
  <si>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</si>
  <si>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</si>
  <si>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</si>
  <si>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</si>
  <si>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</si>
  <si>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</si>
  <si>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</si>
  <si>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</si>
  <si>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</si>
  <si>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</si>
  <si>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</si>
  <si>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</si>
  <si>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</si>
  <si>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</si>
  <si>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</si>
  <si>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</si>
  <si>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</si>
  <si>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</si>
  <si>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</si>
  <si>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</si>
  <si>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</si>
  <si>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</si>
  <si>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</si>
  <si>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</si>
  <si>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</si>
  <si>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</si>
  <si>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</si>
  <si>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</si>
  <si>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</si>
  <si>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</si>
  <si>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</si>
  <si>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</si>
  <si>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</si>
  <si>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</si>
  <si>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</si>
  <si>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</si>
  <si>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</si>
  <si>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</si>
  <si>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</si>
  <si>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</si>
  <si>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</si>
  <si>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</si>
  <si>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</si>
  <si>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</si>
  <si>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</si>
  <si>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</si>
  <si>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</si>
  <si>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</si>
  <si>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</si>
  <si>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</si>
  <si>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</si>
  <si>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</si>
  <si>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</si>
  <si>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</si>
  <si>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</si>
  <si>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</si>
  <si>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</si>
  <si>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</si>
  <si>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</si>
  <si>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</si>
  <si>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</si>
  <si>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</si>
  <si>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</si>
  <si>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</si>
  <si>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</si>
  <si>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</si>
  <si>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</si>
  <si>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</si>
  <si>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</si>
  <si>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</si>
  <si>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</si>
  <si>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</si>
  <si>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</si>
  <si>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</si>
  <si>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</si>
  <si>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</si>
  <si>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</si>
  <si>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</si>
  <si>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</si>
  <si>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</si>
  <si>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</si>
  <si>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</si>
  <si>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</si>
  <si>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</si>
  <si>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</si>
  <si>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</si>
  <si>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</si>
  <si>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</si>
  <si>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</si>
  <si>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</si>
  <si>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</si>
  <si>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</si>
  <si>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</si>
  <si>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</si>
  <si>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</si>
  <si>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</si>
  <si>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</si>
  <si>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</si>
  <si>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</si>
  <si>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</si>
  <si>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</si>
  <si>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</si>
  <si>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</si>
  <si>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</si>
  <si>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</si>
  <si>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</si>
  <si>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</si>
  <si>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</si>
  <si>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</si>
  <si>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</si>
  <si>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</si>
  <si>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</si>
  <si>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</si>
  <si>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</si>
  <si>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</si>
  <si>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</si>
  <si>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</si>
  <si>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</si>
  <si>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</si>
  <si>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</si>
  <si>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</si>
  <si>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</si>
  <si>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</si>
  <si>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</si>
  <si>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</si>
  <si>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</si>
  <si>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</si>
  <si>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</si>
  <si>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</si>
  <si>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</si>
  <si>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</si>
  <si>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</si>
  <si>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</si>
  <si>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</si>
  <si>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</si>
  <si>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</si>
  <si>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</si>
  <si>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</si>
  <si>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</si>
  <si>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</si>
  <si>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</si>
  <si>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</si>
  <si>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</si>
  <si>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</si>
  <si>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</si>
  <si>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</si>
  <si>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</si>
  <si>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</si>
  <si>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</si>
  <si>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</si>
  <si>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</si>
  <si>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</si>
  <si>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</si>
  <si>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</si>
  <si>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</si>
  <si>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</si>
  <si>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</si>
  <si>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</si>
  <si>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</si>
  <si>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</si>
  <si>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</si>
  <si>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</si>
  <si>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</si>
  <si>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</si>
  <si>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</si>
  <si>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</si>
  <si>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</si>
  <si>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</si>
  <si>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</si>
  <si>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</si>
  <si>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</si>
  <si>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</si>
  <si>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</si>
  <si>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</si>
  <si>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</si>
  <si>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</si>
  <si>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</si>
  <si>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</si>
  <si>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</si>
  <si>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</si>
  <si>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</si>
  <si>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</si>
  <si>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</si>
  <si>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</si>
  <si>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</si>
  <si>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</si>
  <si>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</si>
  <si>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</si>
  <si>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</si>
  <si>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</si>
  <si>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</si>
  <si>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</si>
  <si>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</si>
  <si>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</si>
  <si>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</si>
  <si>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</si>
  <si>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</si>
  <si>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</si>
  <si>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</si>
  <si>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</si>
  <si>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</si>
  <si>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</si>
  <si>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</si>
  <si>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</si>
  <si>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</si>
  <si>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</si>
  <si>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</si>
  <si>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</si>
  <si>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</si>
  <si>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</si>
  <si>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</si>
  <si>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</si>
  <si>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</si>
  <si>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</si>
  <si>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</si>
  <si>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</si>
  <si>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</si>
  <si>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</si>
  <si>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</si>
  <si>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</si>
  <si>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</si>
  <si>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</si>
  <si>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</si>
  <si>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</si>
  <si>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</si>
  <si>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</si>
  <si>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</si>
  <si>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</si>
  <si>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</si>
  <si>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</si>
  <si>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</si>
  <si>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</si>
  <si>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</si>
  <si>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</si>
  <si>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</si>
  <si>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</si>
  <si>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</si>
  <si>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</si>
  <si>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</si>
  <si>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</si>
  <si>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</si>
  <si>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</si>
  <si>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</si>
  <si>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</si>
  <si>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</si>
  <si>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</si>
  <si>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</si>
  <si>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</si>
  <si>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</si>
  <si>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</si>
  <si>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</si>
  <si>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</si>
  <si>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</si>
  <si>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</si>
  <si>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</si>
  <si>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</si>
  <si>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</si>
  <si>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</si>
  <si>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</si>
  <si>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</si>
  <si>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</si>
  <si>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</si>
  <si>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</si>
  <si>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</si>
  <si>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</si>
  <si>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</si>
  <si>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</si>
  <si>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</si>
  <si>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</si>
  <si>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</si>
  <si>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</si>
  <si>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</si>
  <si>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</si>
  <si>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</si>
  <si>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</si>
  <si>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</si>
  <si>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</si>
  <si>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</si>
  <si>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</si>
  <si>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</si>
  <si>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</si>
  <si>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</si>
  <si>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</si>
  <si>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</si>
  <si>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</si>
  <si>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</si>
  <si>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</si>
  <si>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</si>
  <si>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</si>
  <si>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</si>
  <si>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</si>
  <si>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</si>
  <si>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</si>
  <si>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</si>
  <si>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</si>
  <si>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</si>
  <si>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</si>
  <si>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</si>
  <si>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</si>
  <si>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</si>
  <si>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</si>
  <si>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</si>
  <si>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</si>
  <si>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</si>
  <si>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</si>
  <si>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</si>
  <si>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</si>
  <si>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</si>
  <si>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</si>
  <si>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</si>
  <si>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</si>
  <si>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</si>
  <si>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</si>
  <si>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</si>
  <si>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</si>
  <si>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</si>
  <si>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</si>
  <si>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</si>
  <si>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</si>
  <si>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</si>
  <si>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</si>
  <si>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</si>
  <si>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</si>
  <si>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</si>
  <si>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</si>
  <si>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</si>
  <si>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</si>
  <si>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</si>
  <si>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</si>
  <si>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</si>
  <si>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</si>
  <si>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</si>
  <si>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</si>
  <si>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</si>
  <si>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</si>
  <si>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</si>
  <si>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</si>
  <si>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</si>
  <si>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</si>
  <si>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</si>
  <si>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</si>
  <si>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</si>
  <si>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</si>
  <si>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</si>
  <si>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</si>
  <si>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</si>
  <si>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</si>
  <si>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</si>
  <si>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</si>
  <si>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</si>
  <si>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</si>
  <si>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</si>
  <si>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</si>
  <si>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</si>
  <si>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</si>
  <si>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</si>
  <si>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</si>
  <si>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</si>
  <si>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</si>
  <si>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</si>
  <si>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</si>
  <si>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</si>
  <si>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</si>
  <si>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</si>
  <si>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</si>
  <si>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</si>
  <si>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</si>
  <si>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</si>
  <si>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</si>
  <si>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</si>
  <si>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</si>
  <si>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</si>
  <si>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</si>
  <si>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</si>
  <si>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</si>
  <si>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</si>
  <si>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</si>
  <si>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</si>
  <si>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</si>
  <si>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</si>
  <si>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</si>
  <si>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</si>
  <si>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</si>
  <si>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</si>
  <si>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</si>
  <si>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</si>
  <si>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</si>
  <si>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</si>
  <si>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</si>
  <si>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</si>
  <si>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</si>
  <si>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</si>
  <si>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</si>
  <si>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</si>
  <si>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</si>
  <si>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</si>
  <si>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</si>
  <si>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</si>
  <si>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</si>
  <si>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</si>
  <si>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</si>
  <si>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</si>
  <si>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</si>
  <si>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</si>
  <si>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</si>
  <si>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</si>
  <si>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</si>
  <si>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</si>
  <si>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</si>
  <si>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</si>
  <si>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</si>
  <si>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</si>
  <si>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</si>
  <si>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</si>
  <si>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</si>
  <si>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</si>
  <si>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</si>
  <si>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</si>
  <si>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</si>
  <si>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</si>
  <si>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</si>
  <si>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</si>
  <si>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</si>
  <si>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</si>
  <si>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</si>
  <si>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</si>
  <si>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</si>
  <si>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</si>
  <si>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</si>
  <si>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</si>
  <si>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</si>
  <si>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</si>
  <si>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</si>
  <si>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</si>
  <si>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</si>
  <si>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</si>
  <si>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</si>
  <si>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</si>
  <si>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</si>
  <si>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</si>
  <si>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</si>
  <si>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</si>
  <si>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</si>
  <si>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</si>
  <si>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</si>
  <si>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</si>
  <si>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</si>
  <si>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</si>
  <si>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</si>
  <si>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</si>
  <si>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</si>
  <si>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</si>
  <si>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</si>
  <si>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</si>
  <si>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</si>
  <si>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</si>
  <si>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</si>
  <si>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</si>
  <si>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</si>
  <si>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</si>
  <si>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</si>
  <si>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</si>
  <si>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</si>
  <si>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</si>
  <si>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</si>
  <si>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</si>
  <si>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</si>
  <si>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</si>
  <si>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</si>
  <si>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</si>
  <si>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</si>
  <si>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</si>
  <si>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</si>
  <si>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</si>
  <si>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</si>
  <si>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</si>
  <si>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</si>
  <si>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</si>
  <si>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</si>
  <si>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</si>
  <si>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</si>
  <si>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</si>
  <si>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</si>
  <si>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</si>
  <si>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</si>
  <si>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</si>
  <si>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</si>
  <si>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</si>
  <si>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</si>
  <si>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</si>
  <si>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</si>
  <si>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</si>
  <si>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</si>
  <si>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</si>
  <si>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</si>
  <si>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</si>
  <si>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</si>
  <si>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</si>
  <si>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</si>
  <si>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</si>
  <si>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</si>
  <si>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</si>
  <si>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</si>
  <si>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</si>
  <si>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</si>
  <si>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</si>
  <si>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</si>
  <si>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</si>
  <si>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</si>
  <si>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</si>
  <si>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</si>
  <si>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</si>
  <si>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</si>
  <si>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</si>
  <si>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</si>
  <si>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</si>
  <si>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</si>
  <si>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</si>
  <si>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</si>
  <si>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</si>
  <si>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</si>
  <si>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</si>
  <si>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</si>
  <si>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</si>
  <si>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</si>
  <si>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</si>
  <si>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</si>
  <si>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</si>
  <si>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</si>
  <si>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</si>
  <si>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</si>
  <si>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</si>
  <si>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</si>
  <si>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</si>
  <si>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</si>
  <si>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</si>
  <si>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</si>
  <si>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</si>
  <si>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</si>
  <si>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</si>
  <si>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</si>
  <si>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</si>
  <si>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</si>
  <si>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</si>
  <si>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</si>
  <si>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</si>
  <si>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</si>
  <si>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</si>
  <si>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</si>
  <si>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</si>
  <si>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</si>
  <si>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</si>
  <si>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</si>
  <si>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</si>
  <si>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</si>
  <si>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</si>
  <si>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</si>
  <si>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</si>
  <si>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</si>
  <si>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</si>
  <si>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</si>
  <si>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</si>
  <si>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</si>
  <si>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</si>
  <si>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</si>
  <si>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</si>
  <si>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</si>
  <si>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</si>
  <si>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</si>
  <si>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</si>
  <si>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</si>
  <si>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</si>
  <si>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</si>
  <si>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</si>
  <si>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</si>
  <si>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</si>
  <si>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</si>
  <si>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</si>
  <si>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</si>
  <si>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</si>
  <si>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</si>
  <si>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</si>
  <si>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</si>
  <si>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</si>
  <si>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</si>
  <si>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</si>
  <si>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</si>
  <si>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</si>
  <si>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</si>
  <si>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</si>
  <si>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</si>
  <si>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</si>
  <si>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</si>
  <si>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</si>
  <si>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</si>
  <si>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</si>
  <si>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</si>
  <si>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</si>
  <si>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</si>
  <si>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</si>
  <si>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</si>
  <si>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</si>
  <si>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</si>
  <si>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</si>
  <si>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</si>
  <si>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</si>
  <si>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</si>
  <si>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</si>
  <si>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</si>
  <si>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</si>
  <si>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</si>
  <si>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</si>
  <si>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</si>
  <si>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</si>
  <si>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</si>
  <si>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</si>
  <si>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</si>
  <si>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</si>
  <si>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</si>
  <si>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</si>
  <si>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</si>
  <si>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</si>
  <si>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</si>
  <si>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</si>
  <si>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</si>
  <si>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</si>
  <si>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</si>
  <si>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</si>
  <si>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</si>
  <si>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</si>
  <si>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</si>
  <si>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</si>
  <si>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</si>
  <si>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</si>
  <si>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</si>
  <si>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</si>
  <si>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</si>
  <si>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</si>
  <si>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</si>
  <si>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</si>
  <si>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</si>
  <si>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</si>
  <si>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</si>
  <si>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</si>
  <si>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</si>
  <si>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</si>
  <si>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</si>
  <si>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</si>
  <si>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</si>
  <si>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</si>
  <si>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</si>
  <si>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</si>
  <si>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</si>
  <si>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</si>
  <si>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</si>
  <si>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</si>
  <si>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</si>
  <si>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</si>
  <si>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</si>
  <si>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</si>
  <si>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</si>
  <si>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</si>
  <si>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</si>
  <si>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</si>
  <si>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</si>
  <si>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</si>
  <si>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</si>
  <si>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</si>
  <si>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</si>
  <si>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</si>
  <si>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</si>
  <si>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</si>
  <si>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</si>
  <si>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</si>
  <si>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</si>
  <si>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</si>
  <si>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</si>
  <si>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</si>
  <si>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</si>
  <si>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</si>
  <si>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</si>
  <si>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</si>
  <si>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</si>
  <si>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</si>
  <si>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</si>
  <si>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</si>
  <si>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</si>
  <si>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</si>
  <si>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</si>
  <si>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</si>
  <si>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</si>
  <si>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</si>
  <si>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</si>
  <si>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</si>
  <si>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</si>
  <si>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</si>
  <si>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</si>
  <si>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</si>
  <si>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</si>
  <si>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</si>
  <si>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</si>
  <si>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</si>
  <si>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</si>
  <si>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</si>
  <si>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</si>
  <si>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</si>
  <si>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</si>
  <si>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</si>
  <si>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</si>
  <si>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</si>
  <si>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</si>
  <si>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</si>
  <si>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</si>
  <si>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</si>
  <si>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</si>
  <si>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</si>
  <si>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</si>
  <si>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</si>
  <si>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</si>
  <si>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</si>
  <si>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</si>
  <si>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</si>
  <si>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</si>
  <si>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</si>
  <si>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</si>
  <si>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</si>
  <si>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</si>
  <si>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</si>
  <si>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</si>
  <si>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</si>
  <si>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</si>
  <si>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</si>
  <si>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</si>
  <si>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</si>
  <si>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</si>
  <si>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</si>
  <si>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</si>
  <si>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</si>
  <si>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</si>
  <si>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</si>
  <si>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</si>
  <si>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</si>
  <si>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</si>
  <si>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</si>
  <si>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</si>
  <si>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</si>
  <si>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</si>
  <si>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</si>
  <si>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</si>
  <si>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</si>
  <si>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</si>
  <si>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</si>
  <si>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</si>
  <si>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</si>
  <si>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</si>
  <si>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</si>
  <si>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</si>
  <si>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</si>
  <si>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</si>
  <si>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</si>
  <si>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</si>
  <si>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</si>
  <si>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</si>
  <si>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</si>
  <si>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</si>
  <si>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</si>
  <si>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</si>
  <si>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</si>
  <si>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</si>
  <si>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</si>
  <si>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</si>
  <si>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</si>
  <si>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</si>
  <si>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</si>
  <si>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</si>
  <si>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</si>
  <si>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</si>
  <si>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</si>
  <si>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</si>
  <si>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</si>
  <si>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</si>
  <si>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</si>
  <si>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</si>
  <si>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</si>
  <si>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</si>
  <si>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</si>
  <si>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</si>
  <si>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</si>
  <si>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</si>
  <si>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</si>
  <si>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</si>
  <si>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</si>
  <si>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</si>
  <si>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</si>
  <si>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</si>
  <si>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</si>
  <si>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</si>
  <si>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</si>
  <si>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</si>
  <si>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</si>
  <si>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</si>
  <si>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</si>
  <si>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</si>
  <si>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</si>
  <si>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</si>
  <si>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</si>
  <si>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</si>
  <si>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</si>
  <si>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</si>
  <si>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</si>
  <si>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</si>
  <si>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</si>
  <si>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</si>
  <si>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</si>
  <si>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</si>
  <si>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</si>
  <si>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</si>
  <si>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</si>
  <si>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</si>
  <si>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</si>
  <si>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</si>
  <si>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</si>
  <si>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</si>
  <si>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</si>
  <si>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</si>
  <si>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</si>
  <si>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</si>
  <si>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</si>
  <si>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</si>
  <si>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</si>
  <si>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</si>
  <si>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</si>
  <si>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</si>
  <si>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</si>
  <si>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</si>
  <si>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</si>
  <si>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</si>
  <si>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</si>
  <si>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</si>
  <si>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</si>
  <si>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</si>
  <si>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</si>
  <si>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</si>
  <si>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</si>
  <si>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</si>
  <si>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</si>
  <si>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</si>
  <si>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</si>
  <si>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</si>
  <si>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</si>
  <si>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</si>
  <si>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</si>
  <si>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</si>
  <si>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</si>
  <si>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</si>
  <si>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</si>
  <si>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</si>
  <si>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</si>
  <si>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</si>
  <si>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</si>
  <si>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</si>
  <si>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</si>
  <si>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</si>
  <si>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</si>
  <si>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</si>
  <si>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</si>
  <si>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</si>
  <si>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</si>
  <si>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</si>
  <si>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</si>
  <si>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</si>
  <si>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</si>
  <si>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</si>
  <si>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</si>
  <si>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</si>
  <si>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</si>
  <si>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</si>
  <si>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</si>
  <si>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</si>
  <si>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</si>
  <si>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</si>
  <si>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</si>
  <si>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</si>
  <si>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</si>
  <si>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</si>
  <si>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</si>
  <si>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</si>
  <si>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</si>
  <si>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</si>
  <si>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</si>
  <si>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</si>
  <si>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</si>
  <si>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</si>
  <si>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</si>
  <si>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</si>
  <si>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</si>
  <si>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</si>
  <si>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</si>
  <si>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</si>
  <si>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</si>
  <si>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</si>
  <si>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</si>
  <si>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</si>
  <si>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</si>
  <si>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</si>
  <si>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</si>
  <si>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</si>
  <si>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</si>
  <si>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</si>
  <si>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</si>
  <si>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</si>
  <si>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</si>
  <si>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</si>
  <si>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</si>
  <si>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</si>
  <si>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</si>
  <si>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</si>
  <si>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</si>
  <si>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</si>
  <si>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</si>
  <si>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</si>
  <si>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</si>
  <si>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</si>
  <si>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</si>
  <si>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</si>
  <si>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</si>
  <si>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</si>
  <si>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</si>
  <si>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</si>
  <si>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</si>
  <si>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</si>
  <si>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</si>
  <si>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</si>
  <si>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</si>
  <si>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</si>
  <si>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</si>
  <si>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</si>
  <si>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</si>
  <si>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</si>
  <si>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</si>
  <si>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</si>
  <si>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</si>
  <si>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</si>
  <si>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</si>
  <si>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</si>
  <si>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</si>
  <si>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</si>
  <si>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</si>
  <si>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</si>
  <si>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</si>
  <si>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</si>
  <si>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</si>
  <si>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</si>
  <si>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</si>
  <si>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</si>
  <si>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</si>
  <si>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</si>
  <si>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</si>
  <si>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</si>
  <si>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</si>
  <si>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</si>
  <si>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</si>
  <si>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</si>
  <si>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</si>
  <si>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</si>
  <si>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</si>
  <si>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</si>
  <si>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</si>
  <si>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</si>
  <si>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</si>
  <si>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</si>
  <si>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</si>
  <si>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</si>
  <si>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</si>
  <si>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</si>
  <si>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</si>
  <si>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</si>
  <si>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</si>
  <si>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</si>
  <si>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</si>
  <si>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</si>
  <si>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</si>
  <si>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</si>
  <si>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</si>
  <si>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</si>
  <si>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</si>
  <si>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</si>
  <si>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</si>
  <si>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</si>
  <si>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</si>
  <si>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</si>
  <si>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</si>
  <si>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</si>
  <si>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</si>
  <si>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</si>
  <si>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</si>
  <si>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</si>
  <si>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</si>
  <si>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</si>
  <si>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</si>
  <si>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</si>
  <si>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</si>
  <si>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</si>
  <si>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</si>
  <si>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</si>
  <si>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</si>
  <si>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</si>
  <si>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</si>
  <si>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</si>
  <si>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</si>
  <si>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</si>
  <si>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</si>
  <si>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</si>
  <si>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</si>
  <si>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</si>
  <si>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</si>
  <si>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</si>
  <si>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</si>
  <si>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</si>
  <si>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</si>
  <si>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</si>
  <si>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</si>
  <si>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</si>
  <si>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</si>
  <si>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</si>
  <si>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</si>
  <si>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</si>
  <si>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</si>
  <si>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</si>
  <si>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</si>
  <si>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</si>
  <si>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</si>
  <si>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</si>
  <si>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</si>
  <si>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</si>
  <si>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</si>
  <si>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</si>
  <si>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</si>
  <si>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</si>
  <si>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</si>
  <si>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</si>
  <si>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</si>
  <si>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</si>
  <si>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</si>
  <si>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</si>
  <si>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</si>
  <si>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</si>
  <si>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</si>
  <si>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</si>
  <si>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</si>
  <si>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</si>
  <si>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</si>
  <si>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</si>
  <si>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</si>
  <si>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</si>
  <si>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</si>
  <si>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</si>
  <si>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</si>
  <si>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</si>
  <si>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</si>
  <si>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</si>
  <si>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</si>
  <si>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</si>
  <si>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</si>
  <si>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</si>
  <si>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</si>
  <si>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</si>
  <si>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</si>
  <si>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</si>
  <si>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</si>
  <si>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</si>
  <si>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</si>
  <si>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</si>
  <si>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</si>
  <si>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</si>
  <si>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</si>
  <si>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</si>
  <si>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</si>
  <si>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</si>
  <si>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</si>
  <si>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</si>
  <si>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</si>
  <si>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</si>
  <si>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</si>
  <si>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</si>
  <si>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</si>
  <si>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</si>
  <si>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</si>
  <si>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</si>
  <si>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</si>
  <si>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</si>
  <si>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</si>
  <si>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</si>
  <si>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</si>
  <si>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</si>
  <si>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</si>
  <si>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</si>
  <si>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</si>
  <si>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</si>
  <si>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</si>
  <si>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</si>
  <si>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</si>
  <si>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</si>
  <si>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</si>
  <si>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</si>
  <si>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</si>
  <si>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</si>
  <si>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</si>
  <si>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</si>
  <si>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</si>
  <si>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</si>
  <si>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</si>
  <si>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</si>
  <si>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</si>
  <si>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</si>
  <si>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</si>
  <si>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</si>
  <si>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</si>
  <si>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</si>
  <si>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</si>
  <si>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</si>
  <si>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</si>
  <si>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</si>
  <si>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</si>
  <si>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</si>
  <si>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</si>
  <si>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</si>
  <si>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</si>
  <si>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</si>
  <si>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</si>
  <si>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</si>
  <si>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</si>
  <si>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</si>
  <si>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</si>
  <si>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</si>
  <si>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</si>
  <si>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</si>
  <si>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</si>
  <si>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</si>
  <si>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</si>
  <si>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</si>
  <si>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</si>
  <si>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</si>
  <si>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</si>
  <si>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</si>
  <si>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</si>
  <si>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</si>
  <si>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</si>
  <si>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</si>
  <si>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</si>
  <si>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</si>
  <si>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</si>
  <si>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</si>
  <si>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</si>
  <si>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</si>
  <si>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</si>
  <si>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</si>
  <si>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</si>
  <si>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</si>
  <si>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</si>
  <si>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</si>
  <si>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</si>
  <si>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</si>
  <si>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</si>
  <si>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</si>
  <si>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</si>
  <si>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</si>
  <si>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</si>
  <si>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</si>
  <si>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</si>
  <si>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</si>
  <si>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</si>
  <si>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</si>
  <si>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</si>
  <si>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</si>
  <si>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</si>
  <si>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</si>
  <si>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</si>
  <si>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</si>
  <si>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</si>
  <si>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</si>
  <si>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</si>
  <si>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</si>
  <si>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</si>
  <si>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</si>
  <si>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</si>
  <si>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</si>
  <si>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</si>
  <si>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</si>
  <si>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</si>
  <si>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</si>
  <si>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</si>
  <si>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</si>
  <si>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</si>
  <si>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</si>
  <si>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</si>
  <si>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</si>
  <si>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</si>
  <si>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</si>
  <si>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</si>
  <si>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</si>
  <si>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</si>
  <si>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</si>
  <si>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</si>
  <si>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</si>
  <si>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</si>
  <si>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</si>
  <si>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</si>
  <si>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</si>
  <si>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</si>
  <si>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</si>
  <si>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</si>
  <si>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</si>
  <si>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</si>
  <si>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</si>
  <si>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</si>
  <si>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</si>
  <si>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</si>
  <si>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</si>
  <si>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</si>
  <si>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</si>
  <si>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</si>
  <si>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</si>
  <si>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</si>
  <si>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</si>
  <si>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</si>
  <si>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</si>
  <si>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</si>
  <si>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</si>
  <si>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</si>
  <si>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</si>
  <si>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</si>
  <si>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</si>
  <si>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</si>
  <si>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</si>
  <si>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</si>
  <si>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</si>
  <si>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</si>
  <si>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</si>
  <si>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Restored by PG</t>
  </si>
  <si>
    <t>PCM-20251115-00001269</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</si>
  <si>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</si>
  <si>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</si>
  <si>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</si>
  <si>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</si>
  <si>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</si>
  <si>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</si>
  <si>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</si>
  <si>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</si>
  <si>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</si>
  <si>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</si>
  <si>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</si>
  <si>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</si>
  <si>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</si>
  <si>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</si>
  <si>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</si>
  <si>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</si>
  <si>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</si>
  <si>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</si>
  <si>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</si>
  <si>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</si>
  <si>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</si>
  <si>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</si>
  <si>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</si>
  <si>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</si>
  <si>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</si>
  <si>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</si>
  <si>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</si>
  <si>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</si>
  <si>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</si>
  <si>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</si>
  <si>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</si>
  <si>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</si>
  <si>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</si>
  <si>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</si>
  <si>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</si>
  <si>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</si>
  <si>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</si>
  <si>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</si>
  <si>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</si>
  <si>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</si>
  <si>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</si>
  <si>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</si>
  <si>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</si>
  <si>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</si>
  <si>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</si>
  <si>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</si>
  <si>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</si>
  <si>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</si>
  <si>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</si>
  <si>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</si>
  <si>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</si>
  <si>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</si>
  <si>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</si>
  <si>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</si>
  <si>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</si>
  <si>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</si>
  <si>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</si>
  <si>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</si>
  <si>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</si>
  <si>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</si>
  <si>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</si>
  <si>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</si>
  <si>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</si>
  <si>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</si>
  <si>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</si>
  <si>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</si>
  <si>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</si>
  <si>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</si>
  <si>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</si>
  <si>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</si>
  <si>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</si>
  <si>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</si>
  <si>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</si>
  <si>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</si>
  <si>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</si>
  <si>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</si>
  <si>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</si>
  <si>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</si>
  <si>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</si>
  <si>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</si>
  <si>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</si>
  <si>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</si>
  <si>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</si>
  <si>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</si>
  <si>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</si>
  <si>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</si>
  <si>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</si>
  <si>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</si>
  <si>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NO PCM</t>
  </si>
  <si>
    <t>Sceco cut in area  /EM team on the way need 20 Min</t>
  </si>
  <si>
    <t>PCM-20251115-00001344</t>
  </si>
  <si>
    <t>jed0581</t>
  </si>
  <si>
    <t xml:space="preserve">site located in Prince Sultan bin abdulaziz Palace need to arrange special permission </t>
  </si>
  <si>
    <t>PCM-20251115-00001417</t>
  </si>
  <si>
    <t>EM team on the way need 50 Min</t>
  </si>
  <si>
    <t>PCM-20251115-00001434</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</si>
  <si>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</si>
  <si>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</si>
  <si>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</si>
  <si>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</si>
  <si>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</si>
  <si>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</si>
  <si>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</si>
  <si>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</si>
  <si>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</si>
  <si>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</si>
  <si>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Sceco failure and no parking for PG.</t>
  </si>
  <si>
    <t>TT-20251111-02035</t>
  </si>
  <si>
    <t>Access issue: Safa palace site and no access in weekend. team will check by tomorrow morning</t>
  </si>
  <si>
    <t>will check after RTH0954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</si>
</sst>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7" dataDxfId="156" headerRowBorderDxfId="154" tableBorderDxfId="155" totalsRowBorderDxfId="153">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4" totalsRowShown="0" headerRowDxfId="31" dataDxfId="30" headerRowBorderDxfId="28" tableBorderDxfId="29">
  <autoFilter ref="A1:L1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6" totalsRowShown="0" headerRowDxfId="15" dataDxfId="14" headerRowBorderDxfId="12" tableBorderDxfId="13">
  <autoFilter ref="A1:L1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313.60482858796604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0.17420358796516666</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0.11898368055699393</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45976.553254513892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45976.553254513892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45976.553254513892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45976.553254513892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45976.553254513892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45976.553254513892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45976.553254513892</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45976.553254513892</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45976.553254513892</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45976.553254513892</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45976.553254513892</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45976.553254513892</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45976.553254513892</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45976.553254513892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45976.553254513892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45976.553254513892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45976.553254513892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45976.553254513892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45976.553254513892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45976.553254513892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45976.553254513892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45976.553254513892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45976.553254513892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45976.553254513892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45976.553254513892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45976.553254513892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45976.553254513892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45976.553254513892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45976.553254513892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45976.553254513892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45976.553254513892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45976.553254513892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45976.553254513892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45976.553254513892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45976.553254513892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45976.553254513892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45976.553254513892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45976.553254513892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45976.553254513892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45976.553254513892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45976.553254513892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45976.553254513892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45976.553254513892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45976.553254513892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45976.553254513892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45976.553254513892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45976.553254513892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45976.553254513892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45976.553254513892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45976.553254513892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45976.553254513892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45976.553254513892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45976.553254513892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45976.553254513892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45976.553254513892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45976.553254513892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45976.553254513892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45976.553254513892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45976.553254513892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45976.553254513892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45976.553254513892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45976.553254513892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45976.553254513892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45976.553254513892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45976.553254513892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45976.553254513892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45976.553254513892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45976.553254513892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45976.553254513892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45976.553254513892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45976.553254513892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45976.553254513892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45976.553254513892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45976.553254513892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45976.553254513892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45976.553254513892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45976.553254513892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45976.553254513892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45976.553254513892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45976.553254513892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45976.553254513892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45976.553254513892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45976.553254513892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45976.553254513892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45976.553254513892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45976.553254513892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45976.553254513892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45976.553254513892</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F4DD2A8A-5643-4A13-A31B-21A83413A160}"/>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tabSelected="1"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151.55341701389261</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7">
        <v>45976.436342592591</v>
      </c>
      <c r="G4" s="105">
        <f ca="1">IFERROR(NOW()-F4,"-")</f>
        <v>0.11691192130092531</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58"/>
      <c r="E5" s="103"/>
      <c r="F5" s="104"/>
      <c r="G5" s="105">
        <f ca="1">IFERROR(NOW()-F5,"-")</f>
        <v>45976.553254513892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45976.553254513892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45976.553254513892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45976.553254513892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45976.553254513892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45976.553254513892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45976.553254513892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45976.553254513892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45976.553254513892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45976.553254513892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45976.553254513892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45976.553254513892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45976.553254513892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45976.553254513892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45976.553254513892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45976.553254513892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45976.553254513892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45976.553254513892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45976.553254513892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45976.553254513892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45976.553254513892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45976.553254513892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45976.553254513892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45976.553254513892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45976.553254513892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45976.553254513892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45976.553254513892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45976.553254513892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27"/>
      <c r="B33" s="128" t="str">
        <f>IFERROR(VLOOKUP(D33,DB!A:K,11,0),"")</f>
        <v/>
      </c>
      <c r="C33" s="128"/>
      <c r="D33" s="128"/>
      <c r="E33" s="129"/>
      <c r="F33" s="130"/>
      <c r="G33" s="131">
        <f ca="1">IFERROR(NOW()-F33,"-")</f>
        <v>45976.553254513892</v>
      </c>
      <c r="H33" s="130"/>
      <c r="I33" s="128" t="str">
        <f>IFERROR(VLOOKUP(D33,DB!A:F,6,0),"")</f>
        <v/>
      </c>
      <c r="J33" s="128" t="str">
        <f>IFERROR(VLOOKUP(D33,DB!A:G,7,0),"")</f>
        <v/>
      </c>
      <c r="K33" s="132"/>
      <c r="L33" s="128" t="str">
        <f>IFERROR(VLOOKUP(D33,DB!A:I,9,0),"")</f>
        <v/>
      </c>
      <c r="M33" s="128"/>
      <c r="N33" s="128"/>
      <c r="O33" s="128"/>
      <c r="P33" s="128"/>
      <c r="Q33" s="128"/>
      <c r="R33" s="128"/>
      <c r="S33" s="128"/>
      <c r="T33" s="128"/>
      <c r="U33" s="128"/>
      <c r="V33" s="128"/>
      <c r="W33" s="128"/>
      <c r="X33" s="128"/>
      <c r="Y33" s="128"/>
      <c r="Z33" s="128"/>
      <c r="AA33" s="128"/>
      <c r="AB33" s="128"/>
      <c r="AC33" s="128"/>
      <c r="AD33" s="128"/>
      <c r="AE33" s="128"/>
      <c r="AF33" s="128"/>
      <c r="AG33" s="128"/>
      <c r="AH33" s="128"/>
      <c r="AI33" s="128"/>
      <c r="AJ33" s="128"/>
      <c r="AK33" s="128"/>
      <c r="AL33" s="128"/>
      <c r="AM33" s="128"/>
      <c r="AN33" s="128"/>
      <c r="AO33" s="128"/>
      <c r="AP33" s="128"/>
      <c r="AQ33" s="128"/>
      <c r="AR33" s="128"/>
      <c r="AS33" s="128"/>
      <c r="AT33" s="128"/>
      <c r="AU33" s="128"/>
      <c r="AV33" s="128"/>
      <c r="AW33" s="128"/>
      <c r="AX33" s="128"/>
      <c r="AY33" s="128"/>
      <c r="AZ33" s="128"/>
      <c r="BA33" s="128"/>
      <c r="BB33" s="128"/>
      <c r="BC33" s="128"/>
      <c r="BD33" s="128"/>
      <c r="BE33" s="128"/>
      <c r="BF33" s="128"/>
      <c r="BG33" s="128"/>
      <c r="BH33" s="128"/>
      <c r="BI33" s="128"/>
      <c r="BJ33" s="128"/>
      <c r="BK33" s="128"/>
      <c r="BL33" s="128"/>
      <c r="BM33" s="128"/>
      <c r="BN33" s="128"/>
      <c r="BO33" s="128"/>
      <c r="BP33" s="128"/>
      <c r="BQ33" s="128"/>
      <c r="BR33" s="128"/>
      <c r="BS33" s="128"/>
      <c r="BT33" s="128"/>
      <c r="BU33" s="128"/>
      <c r="BV33" s="128"/>
      <c r="BW33" s="128"/>
      <c r="BX33" s="128"/>
      <c r="BY33" s="128"/>
      <c r="BZ33" s="128"/>
      <c r="CA33" s="128"/>
      <c r="CB33" s="128"/>
      <c r="CC33" s="128"/>
      <c r="CD33" s="128"/>
      <c r="CE33" s="128"/>
      <c r="CF33" s="128"/>
      <c r="CG33" s="128"/>
      <c r="CH33" s="128"/>
      <c r="CI33" s="128"/>
      <c r="CJ33" s="133"/>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45976.553254976854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45976.553254976854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45976.553254976854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45976.553254976854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45976.553254976854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45976.553254976854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45976.553254976854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45976.553254976854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45976.553254976854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45976.553254976854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45976.553254976854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45976.553254976854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45976.553254976854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45976.553254976854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45976.553254976854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45976.553254976854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45976.553254976854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45976.553254976854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45976.553254976854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45976.553254976854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45976.553254976854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45976.553254976854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45976.553254976854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45976.553254976854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45976.553254976854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45976.553254976854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45976.553254976854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45976.553254976854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45976.553254976854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45976.553254976854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45976.553254976854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45976.553254976854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45976.553254976854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45976.553254976854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45976.553254976854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45976.553254976854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45976.553254976854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45976.553254976854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45976.553254976854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45976.553254976854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45976.553254976854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45976.553254976854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45976.553254976854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45976.553254976854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45976.553254976854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45976.553254976854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45976.553254976854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45976.553254976854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45976.553254976854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45976.553254976854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45976.553254976854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45976.553254976854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45976.553254976854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45976.553254976854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45976.553254976854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45976.553254976854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45976.553254976854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45976.553254976854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45976.553254976854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45976.553254976854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45976.553254976854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45976.553254976854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45976.553254976854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45976.553254976854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45976.553254976854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45976.553254976854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45976.553254976854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45976.553254976854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45976.553254976854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45976.553254976854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45976.553254976854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45976.553254976854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45976.553254976854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45976.553254976854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45976.553254976854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45976.553254976854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45976.553254976854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45976.553254976854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45976.553254976854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45976.553254976854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45976.553254976854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45976.553254976854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45976.553254976854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45976.553254976854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45976.553254976854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45976.553254976854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45976.553254976854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45976.553254976854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45976.553254976854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45976.553254976854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45976.553254976854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45976.553254976854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45976.553254976854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45976.553254976854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45976.553254976854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45976.553254976854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45976.553254976854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45976.553254976854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45976.553254976854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45976.553254976854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45976.553254976854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45976.553254976854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45976.553254976854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45976.553254976854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45976.553254976854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45976.553254976854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45976.553254976854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45976.553254976854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45976.553254976854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45976.553254976854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45976.553254976854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45976.553254976854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45976.553254976854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45976.553254976854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45976.553254976854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45976.553254976854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45976.553254976854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45976.553254976854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45976.553254976854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45976.553254976854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45976.553254976854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45976.553254976854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45976.553254976854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45976.553254976854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45976.553254976854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45976.553254976854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45976.553254976854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45976.553254976854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45976.553254976854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45976.553254976854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45976.553254976854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45976.553254976854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45976.553254976854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45976.553254976854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45976.553254976854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45976.553254976854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45976.553254976854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45976.553254976854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45976.553254976854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45976.553254976854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45976.553254976854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45976.553254976854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45976.553254976854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45976.553254976854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45976.553254976854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45976.553254976854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45976.553254976854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45976.553254976854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45976.553254976854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45976.553254976854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45976.553254976854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45976.553254976854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45976.553254976854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45976.553254976854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45976.553254976854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45976.553254976854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45976.553254976854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45976.553254976854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45976.553254976854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45976.553254976854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45976.553254976854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45976.553254976854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45976.553254976854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45976.553254976854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45976.553254976854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45976.553254976854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45976.553254976854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45976.553254976854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45976.553254976854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45976.553254976854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45976.553254976854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45976.553254976854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45976.553254976854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45976.553254976854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45976.553254976854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45976.553254976854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45976.553254976854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45976.553254976854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45976.553254976854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45976.553254976854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45976.553254976854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45976.553254976854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45976.553254976854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45976.553254976854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45976.553254976854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45976.553254976854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45976.553254976854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45976.553254976854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45976.553254976854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45976.553254976854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45976.553254976854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45976.553254976854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45976.553254976854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45976.553254976854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45976.553254976854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45976.553254976854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45976.553254976854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45976.553254976854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45976.553254976854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45976.553254976854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45976.553254976854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45976.553254976854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45976.553254976854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45976.553254976854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45976.553254976854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45976.553254976854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45976.553254976854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45976.553254976854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45976.553254976854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45976.553254976854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45976.553254976854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45976.553254976854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45976.553254976854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45976.553254976854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45976.553254976854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45976.553254976854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45976.553254976854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45976.553254976854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45976.553254976854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45976.553254976854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45976.553254976854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45976.553254976854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45976.553254976854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45976.553254976854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45976.553254976854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45976.553254976854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45976.553254976854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45976.553254976854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45976.553254976854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45976.553254976854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45976.553254976854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45976.553254976854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45976.553254976854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45976.553254976854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45976.553254976854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45976.553254976854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45976.553254976854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45976.553254976854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45976.553254976854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45976.553254976854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45976.553254976854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45976.553254976854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45976.553254976854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45976.553254976854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45976.553254976854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45976.553254976854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45976.553254976854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45976.553254976854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45976.553254976854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45976.553254976854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45976.553254976854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45976.553254976854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45976.553254976854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45976.553254976854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45976.553254976854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45976.553254976854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45976.553254976854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45976.553254976854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45976.553254976854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45976.553254976854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45976.553254976854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45976.553254976854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45976.553254976854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45976.553254976854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45976.553254976854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45976.553254976854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45976.553254976854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45976.553254976854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45976.553254976854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45976.553254976854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45976.553254976854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45976.553254976854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45976.553254976854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45976.553254976854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45976.553254976854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45976.553254976854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45976.553254976854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45976.553254976854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45976.553254976854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45976.553254976854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45976.553254976854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45976.553254976854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45976.553254976854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45976.553254976854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45976.553254976854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45976.553254976854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45976.553254976854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45976.553254976854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45976.553254976854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45976.553254976854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45976.553254976854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45976.553254976854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45976.553254976854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45976.553254976854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45976.553254976854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45976.553254976854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45976.553254976854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45976.553254976854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45976.553254976854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45976.553254976854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45976.553254976854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45976.553254976854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45976.553254976854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45976.553254976854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45976.553254976854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45976.553254976854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45976.553254976854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45976.553254976854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45976.553254976854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45976.553254976854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45976.553254976854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45976.553254976854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45976.553254976854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45976.553254976854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45976.553254976854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45976.553254976854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45976.553254976854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45976.553254976854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45976.553254976854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45976.553254976854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45976.553254976854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45976.553254976854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45976.553254976854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45976.553254976854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45976.553254976854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45976.553254976854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45976.553254976854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45976.553254976854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45976.553254976854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45976.553254976854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45976.553254976854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45976.553254976854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45976.553254976854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45976.553254976854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45976.553254976854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45976.553254976854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45976.553254976854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45976.553254976854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45976.553254976854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45976.553254976854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45976.553254976854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45976.553254976854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45976.553254976854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45976.553254976854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45976.553254976854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45976.553254976854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45976.553254976854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45976.553254976854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45976.553254976854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45976.553254976854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45976.553254976854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45976.553254976854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45976.553254976854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45976.553254976854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45976.553254976854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45976.553254976854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45976.553254976854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45976.553254976854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45976.553254976854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45976.553254976854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45976.553254976854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45976.553254976854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45976.553254976854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45976.553254976854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45976.553254976854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45976.553254976854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45976.553254976854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45976.553254976854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45976.553254976854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45976.553254976854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45976.553254976854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45976.553254976854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45976.553254976854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45976.553254976854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45976.553254976854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45976.553254976854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45976.553254976854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45976.553254976854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45976.553254976854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45976.553254976854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45976.553254976854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45976.553254976854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45976.553254976854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45976.553254976854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45976.553254976854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45976.553254976854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45976.553254976854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45976.553254976854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45976.553254976854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45976.553254976854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45976.553254976854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45976.553254976854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45976.553254976854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45976.553254976854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45976.553254976854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45976.553254976854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45976.553254976854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45976.553254976854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45976.553254976854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45976.553254976854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45976.553254976854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45976.553254976854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45976.553254976854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45976.553254976854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45976.553254976854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45976.553254976854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45976.553254976854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45976.553254976854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45976.553254976854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45976.553254976854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45976.553254976854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45976.553254976854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45976.553254976854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45976.553254976854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45976.553254976854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45976.553254976854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45976.553254976854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45976.553254976854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45976.553254976854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45976.553254976854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45976.553254976854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45976.553254976854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45976.553254976854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45976.553254976854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45976.553254976854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45976.553254976854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45976.553254976854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45976.553254976854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45976.553254976854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45976.553254976854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45976.553254976854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45976.553254976854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45976.553254976854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45976.553254976854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45976.553254976854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45976.553254976854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45976.553254976854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45976.553254976854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45976.553254976854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45976.553254976854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45976.553254976854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45976.553254976854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45976.553254976854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45976.553254976854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45976.553254976854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45976.553254976854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45976.553254976854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45976.553254976854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45976.553254976854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45976.553254976854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45976.553254976854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45976.553254976854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45976.553254976854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45976.553254976854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45976.553254976854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45976.553254976854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45976.553254976854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45976.553254976854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45976.553254976854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45976.553254976854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45976.553254976854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45976.553254976854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45976.553254976854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45976.553254976854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45976.553254976854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45976.553254976854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45976.553254976854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45976.553254976854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45976.553254976854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45976.553254976854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45976.553254976854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45976.553254976854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45976.553254976854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45976.553254976854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45976.553254976854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45976.553254976854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45976.553254976854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45976.553254976854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45976.553254976854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45976.553254976854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45976.553254976854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45976.553254976854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45976.553254976854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45976.553254976854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45976.553254976854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45976.553254976854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45976.553254976854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45976.553254976854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45976.553254976854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45976.553254976854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45976.553254976854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45976.553254976854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45976.553254976854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45976.553254976854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45976.553254976854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45976.553254976854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45976.553254976854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45976.553254976854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45976.553254976854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45976.553254976854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45976.553254976854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45976.553254976854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45976.553254976854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45976.553254976854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45976.553254976854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45976.553254976854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45976.553254976854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45976.553254976854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45976.553254976854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45976.553254976854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45976.553254976854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45976.553254976854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45976.553254976854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45976.553254976854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45976.553254976854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45976.553254976854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45976.553254976854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45976.553254976854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45976.553254976854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45976.553254976854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45976.553254976854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45976.553254976854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45976.553254976854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45976.553254976854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45976.553254976854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45976.553254976854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45976.553254976854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45976.553254976854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45976.553254976854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45976.553254976854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45976.553254976854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45976.553254976854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45976.553254976854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45976.553254976854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45976.553254976854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45976.553254976854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45976.553254976854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45976.553254976854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45976.553254976854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45976.553254976854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45976.553254976854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45976.553254976854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45976.553254976854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45976.553254976854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45976.553254976854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45976.553254976854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45976.553254976854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45976.553254976854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45976.553254976854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45976.553254976854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45976.553254976854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45976.553254976854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45976.553254976854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45976.553254976854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45976.553254976854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45976.553254976854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45976.553254976854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45976.553254976854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45976.553254976854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45976.553254976854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45976.553254976854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45976.553254976854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45976.553254976854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45976.553254976854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45976.553254976854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45976.553254976854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45976.553254976854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45976.553254976854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45976.553254976854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45976.553254976854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45976.553254976854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45976.553254976854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45976.553254976854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45976.553254976854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45976.553254976854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45976.553254976854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45976.553254976854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45976.553254976854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45976.553254976854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45976.553254976854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45976.553254976854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45976.553254976854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45976.553254976854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45976.553254976854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45976.553254976854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45976.553254976854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45976.553254976854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45976.553254976854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45976.553254976854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45976.553254976854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45976.553254976854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45976.553254976854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45976.553254976854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45976.553254976854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45976.553254976854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45976.553254976854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45976.553254976854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45976.553254976854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45976.553254976854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45976.553254976854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45976.553254976854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45976.553254976854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45976.553254976854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45976.553254976854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45976.553254976854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45976.553254976854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45976.553254976854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45976.553254976854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45976.553254976854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45976.553254976854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45976.553254976854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45976.553254976854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45976.553254976854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45976.553254976854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45976.553254976854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45976.553254976854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45976.553254976854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45976.553254976854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45976.553254976854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45976.553254976854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45976.553254976854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45976.553254976854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45976.553254976854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45976.553254976854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45976.553254976854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45976.553254976854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45976.553254976854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45976.553254976854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45976.553254976854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45976.553254976854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45976.553254976854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45976.553254976854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45976.553254976854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45976.553254976854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45976.553254976854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45976.553254976854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45976.553254976854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45976.553254976854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45976.553254976854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45976.553254976854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45976.553254976854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45976.553254976854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45976.553254976854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45976.553254976854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45976.553254976854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45976.553254976854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45976.553254976854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45976.553254976854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45976.553254976854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45976.553254976854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45976.553254976854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45976.553254976854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45976.553254976854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45976.553254976854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45976.553254976854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45976.553254976854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45976.553254976854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45976.553254976854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45976.553254976854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45976.553254976854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45976.553254976854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45976.553254976854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45976.553254976854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45976.553254976854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45976.553254976854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45976.553254976854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45976.553254976854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45976.553254976854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45976.553254976854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45976.553254976854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45976.553254976854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45976.553254976854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45976.553254976854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45976.553254976854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45976.553254976854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45976.553254976854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45976.553254976854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45976.553254976854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45976.553254976854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45976.553254976854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45976.553254976854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45976.553254976854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45976.553254976854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45976.553254976854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45976.553254976854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45976.553254976854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45976.553254976854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45976.553254976854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45976.553254976854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45976.553254976854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45976.553254976854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45976.553254976854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45976.553254976854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45976.553254976854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45976.553254976854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45976.553254976854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45976.553254976854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45976.553254976854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45976.553254976854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45976.553254976854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45976.553254976854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45976.553254976854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45976.553254976854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45976.553254976854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45976.553254976854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45976.553254976854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45976.553254976854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45976.553254976854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45976.553254976854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45976.553254976854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45976.553254976854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45976.553254976854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45976.553254976854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45976.553254976854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45976.553254976854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45976.553254976854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45976.553254976854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45976.553254976854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45976.553254976854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45976.553254976854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45976.553254976854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45976.553254976854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45976.553254976854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45976.553254976854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45976.553254976854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45976.553254976854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45976.553254976854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45976.553254976854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45976.553254976854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45976.553254976854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45976.553254976854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45976.553254976854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45976.553254976854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45976.553254976854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45976.553254976854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45976.553254976854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45976.553254976854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45976.553254976854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45976.553254976854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45976.553254976854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45976.553254976854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45976.553254976854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45976.553254976854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45976.553254976854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45976.553254976854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45976.553254976854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45976.553254976854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45976.553254976854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45976.553254976854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45976.553254976854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45976.553254976854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45976.553254976854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45976.553254976854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45976.553254976854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45976.553254976854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45976.553254976854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45976.553254976854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45976.553254976854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45976.553254976854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45976.553254976854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45976.553254976854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45976.553254976854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45976.553254976854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45976.553254976854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45976.553254976854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45976.553254976854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45976.553254976854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45976.553254976854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45976.553254976854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45976.553254976854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45976.553254976854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45976.553254976854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45976.553254976854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45976.553254976854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45976.553254976854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45976.553254976854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45976.553254976854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45976.553254976854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45976.553254976854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45976.553254976854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45976.553254976854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45976.553254976854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45976.553254976854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45976.553254976854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45976.553254976854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45976.553254976854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45976.553254976854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45976.553254976854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45976.553254976854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45976.553254976854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45976.553254976854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45976.553254976854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45976.553254976854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45976.553254976854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45976.553254976854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45976.553254976854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45976.553254976854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45976.553254976854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45976.553254976854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45976.553254976854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45976.553254976854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45976.553254976854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45976.553254976854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45976.553254976854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45976.553254976854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45976.553254976854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45976.553254976854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45976.553254976854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45976.553254976854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45976.553254976854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45976.553254976854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45976.553254976854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45976.553254976854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45976.553254976854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45976.553254976854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45976.553254976854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45976.553254976854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45976.553254976854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45976.553254976854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45976.553254976854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45976.553254976854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45976.553254976854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45976.553254976854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45976.553254976854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45976.553254976854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45976.553254976854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45976.553254976854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45976.553254976854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45976.553254976854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45976.553254976854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45976.553254976854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45976.553254976854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45976.553254976854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45976.553254976854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45976.553254976854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45976.553254976854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45976.553254976854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45976.553254976854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45976.553254976854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45976.553254976854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45976.553254976854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45976.553254976854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45976.553254976854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45976.553254976854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45976.553254976854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45976.553254976854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45976.553254976854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45976.553254976854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45976.553254976854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45976.553254976854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45976.553254976854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45976.553254976854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45976.553254976854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45976.553254976854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45976.553254976854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45976.553254976854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45976.553254976854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45976.553254976854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45976.553254976854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45976.553254976854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45976.553254976854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45976.553254976854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45976.553254976854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45976.553254976854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45976.553254976854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45976.553254976854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45976.553254976854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45976.553254976854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45976.553254976854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45976.553254976854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45976.553254976854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45976.553254976854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45976.553254976854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45976.553254976854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45976.553254976854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45976.553254976854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45976.553254976854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45976.553254976854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45976.553254976854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45976.553254976854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45976.553254976854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45976.553254976854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45976.553254976854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45976.553254976854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45976.553254976854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45976.553254976854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45976.553254976854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45976.553254976854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45976.553254976854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45976.553254976854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45976.553254976854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45976.553254976854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45976.553254976854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45976.553254976854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45976.553254976854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45976.553254976854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45976.553254976854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45976.553254976854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45976.553254976854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45976.553254976854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45976.553254976854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45976.553254976854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45976.553254976854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45976.553254976854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45976.553254976854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45976.553254976854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45976.553254976854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45976.553254976854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45976.553254976854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45976.553254976854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45976.553254976854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45976.553254976854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45976.553254976854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45976.553254976854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45976.553254976854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45976.553254976854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45976.553254976854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45976.553254976854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45976.553254976854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45976.553254976854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45976.553254976854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45976.553254976854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45976.553254976854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45976.553254976854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45976.553254976854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45976.553254976854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45976.553254976854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45976.553254976854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45976.553254976854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45976.553254976854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45976.553254976854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45976.553254976854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45976.553254976854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45976.553254976854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45976.553254976854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45976.553254976854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45976.553254976854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45976.553254976854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45976.553254976854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45976.553254976854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45976.553254976854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45976.553254976854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45976.553254976854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45976.553254976854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45976.553254976854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45976.553254976854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45976.553254976854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45976.553254976854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45976.553254976854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45976.553254976854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45976.553254976854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45976.553254976854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45976.553254976854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45976.553254976854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45976.553254976854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45976.553254976854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45976.553254976854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45976.553254976854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45976.553254976854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45976.553254976854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45976.553254976854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45976.553254976854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45976.553254976854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45976.553254976854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45976.553254976854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45976.553254976854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45976.553254976854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45976.553254976854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45976.553254976854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45976.553254976854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45976.553254976854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45976.553254976854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45976.553254976854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45976.553254976854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45976.553254976854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45976.553254976854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45976.553254976854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45976.553254976854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45976.553254976854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45976.553254976854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45976.553254976854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45976.553254976854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45976.553254976854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45976.553254976854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45976.553254976854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45976.553254976854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45976.553254976854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45976.553254976854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45976.553254976854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45976.553254976854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45976.553254976854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45976.553254976854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45976.553254976854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45976.553254976854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45976.553254976854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273.07253738425788</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30205</v>
      </c>
      <c r="E3" s="95" t="s">
        <v>39021</v>
      </c>
      <c r="F3" s="96"/>
      <c r="G3" s="97">
        <f ca="1">IFERROR(NOW()-F3,"")</f>
        <v>45976.553254513892</v>
      </c>
      <c r="H3" s="96">
        <v>45976.372384259259</v>
      </c>
      <c r="I3" s="135" t="str">
        <f>IFERROR(VLOOKUP(D3,DB!A:F,6,0),"")</f>
        <v>SCECO</v>
      </c>
      <c r="J3" s="135" t="str">
        <f>IFERROR(VLOOKUP(D3,DB!A:G,7,0),"")</f>
        <v>Dead</v>
      </c>
      <c r="K3" s="98" t="s">
        <v>39115</v>
      </c>
      <c r="L3" s="92" t="str">
        <f>IFERROR(VLOOKUP(D3,DB!A:I,9,0),"")</f>
        <v>Latis</v>
      </c>
    </row>
    <row r="4" spans="1:16" ht="15" customHeight="1">
      <c r="A4" s="135" t="s">
        <v>39116</v>
      </c>
      <c r="B4" s="135" t="str">
        <f>IFERROR(VLOOKUP(D4,DB!A:K,11,0),"")</f>
        <v>R4</v>
      </c>
      <c r="C4" s="94">
        <v>2</v>
      </c>
      <c r="D4" s="92" t="s">
        <v>39117</v>
      </c>
      <c r="E4" s="95" t="s">
        <v>39021</v>
      </c>
      <c r="F4" s="96">
        <v>45976.452013888891</v>
      </c>
      <c r="G4" s="97">
        <f ca="1">IFERROR(NOW()-F4,"")</f>
        <v>0.10124062500108266</v>
      </c>
      <c r="H4" s="96">
        <v>45976.444687499999</v>
      </c>
      <c r="I4" s="135" t="str">
        <f>IFERROR(VLOOKUP(D4,DB!A:F,6,0),"")</f>
        <v>SCECO</v>
      </c>
      <c r="J4" s="135" t="str">
        <f>IFERROR(VLOOKUP(D4,DB!A:G,7,0),"")</f>
        <v>Dead</v>
      </c>
      <c r="K4" s="98" t="s">
        <v>39118</v>
      </c>
      <c r="L4" s="92" t="str">
        <f>IFERROR(VLOOKUP(D4,DB!A:I,9,0),"")</f>
        <v>Latis</v>
      </c>
    </row>
    <row r="5" spans="1:16" ht="15" customHeight="1">
      <c r="A5" s="135" t="s">
        <v>39119</v>
      </c>
      <c r="B5" s="135" t="str">
        <f>IFERROR(VLOOKUP(D5,DB!A:K,11,0),"")</f>
        <v>R4</v>
      </c>
      <c r="C5" s="94">
        <v>3</v>
      </c>
      <c r="D5" s="92" t="s">
        <v>29169</v>
      </c>
      <c r="E5" s="95" t="s">
        <v>39104</v>
      </c>
      <c r="F5" s="96">
        <v>45976.480543981481</v>
      </c>
      <c r="G5" s="97">
        <f ca="1">IFERROR(NOW()-F5,"")</f>
        <v>7.2710532411292661E-2</v>
      </c>
      <c r="H5" s="96">
        <v>45976.46675925926</v>
      </c>
      <c r="I5" s="135" t="str">
        <f>IFERROR(VLOOKUP(D5,DB!A:F,6,0),"")</f>
        <v>Generator-SG</v>
      </c>
      <c r="J5" s="135" t="str">
        <f>IFERROR(VLOOKUP(D5,DB!A:G,7,0),"")</f>
        <v>Vandalized</v>
      </c>
      <c r="K5" s="98" t="s">
        <v>39120</v>
      </c>
      <c r="L5" s="92" t="str">
        <f>IFERROR(VLOOKUP(D5,DB!A:I,9,0),"")</f>
        <v>Latis</v>
      </c>
    </row>
    <row r="6" spans="1:16" ht="15" customHeight="1">
      <c r="A6" s="135" t="s">
        <v>39121</v>
      </c>
      <c r="B6" s="135" t="str">
        <f>IFERROR(VLOOKUP(D6,DB!A:K,11,0),"")</f>
        <v>R4</v>
      </c>
      <c r="C6" s="94">
        <v>1</v>
      </c>
      <c r="D6" s="92" t="s">
        <v>32392</v>
      </c>
      <c r="E6" s="95" t="s">
        <v>39021</v>
      </c>
      <c r="F6" s="96">
        <v>45976.484537037039</v>
      </c>
      <c r="G6" s="97">
        <f ca="1">IFERROR(NOW()-F6,"")</f>
        <v>6.8717476853635162E-2</v>
      </c>
      <c r="H6" s="96">
        <v>45976.478831018518</v>
      </c>
      <c r="I6" s="135" t="str">
        <f>IFERROR(VLOOKUP(D6,DB!A:F,6,0),"")</f>
        <v>SCECO</v>
      </c>
      <c r="J6" s="135" t="str">
        <f>IFERROR(VLOOKUP(D6,DB!A:G,7,0),"")</f>
        <v>Dead</v>
      </c>
      <c r="K6" s="98" t="s">
        <v>39122</v>
      </c>
      <c r="L6" s="92" t="str">
        <f>IFERROR(VLOOKUP(D6,DB!A:I,9,0),"")</f>
        <v>Latis</v>
      </c>
    </row>
    <row r="7" spans="1:16" ht="15" customHeight="1">
      <c r="A7" s="135"/>
      <c r="B7" s="135" t="str">
        <f>IFERROR(VLOOKUP(D7,DB!A:K,11,0),"")</f>
        <v/>
      </c>
      <c r="C7" s="94"/>
      <c r="D7" s="92"/>
      <c r="E7" s="95"/>
      <c r="F7" s="96"/>
      <c r="G7" s="97">
        <f ca="1">IFERROR(NOW()-F7,"")</f>
        <v>45976.553254513892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45976.553254513892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45976.553254513892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45976.553254513892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45976.553254513892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45976.553254513892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45976.553254513892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45976.553254513892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45976.553254513892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45976.553254513892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45976.553254513892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45976.553254513892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45976.553254513892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45976.553254513892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45976.553254513892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45976.553254513892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45976.553254513892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45976.553254513892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45976.553254513892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45976.553254513892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45976.553254513892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45976.553254513892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45976.553254513892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45976.553254513892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45976.553254513892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45976.553254513892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45976.553254513892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45976.553254513892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45976.553254513892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45976.553254513892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45976.553254513892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45976.553254513892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45976.553254513892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45976.553254513892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45976.553254513892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45976.553254513892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45976.553254513892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45976.553254513892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45976.553254513892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45976.553254513892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45976.553254513892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45976.553254513892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45976.553254513892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45976.553254513892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45976.553254513892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45976.553254513892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45976.553254513892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45976.553254513892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45976.553254513892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45976.553254513892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45976.553254513892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45976.553254513892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45976.553254513892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45976.553254513892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45976.553254513892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45976.553254513892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45976.553254513892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45976.553254513892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45976.553254513892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45976.553254513892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45976.553254513892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45976.553254513892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45976.553254513892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45976.553254513892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45976.553254513892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45976.553254513892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45976.553254513892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45976.553254513892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45976.553254513892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45976.553254513892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45976.553254513892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45976.553254513892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45976.553254513892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45976.553254513892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45976.553254513892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45976.553254513892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45976.553254513892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45976.553254513892</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45976.553254513892</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45976.553254513892</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45976.553254513892</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45976.553254513892</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45976.553254513892</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45976.553254513892</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45976.553254513892</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45976.553254513892</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45976.553254513892</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45976.553254513892</v>
      </c>
      <c r="H94" s="96"/>
      <c r="I94" s="135" t="str">
        <f>IFERROR(VLOOKUP(D94,DB!A:F,6,0),"")</f>
        <v/>
      </c>
      <c r="J94" s="135" t="str">
        <f>IFERROR(VLOOKUP(D94,DB!A:G,7,0),"")</f>
        <v/>
      </c>
      <c r="K94" s="98"/>
      <c r="L94" s="92" t="str">
        <f>IFERROR(VLOOKUP(D94,DB!A:I,9,0),"")</f>
        <v/>
      </c>
    </row>
  </sheetData>
  <dataValidations count="2">
    <dataValidation allowBlank="1" showInputMessage="1" showErrorMessage="1" sqref="E1" xr:uid="{A4F81451-56CC-4543-9497-104C4E44EE4B}"/>
    <dataValidation type="list" allowBlank="1" showInputMessage="1" showErrorMessage="1" sqref="E2:E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4"/>
  <sheetViews>
    <sheetView workbookViewId="0">
      <selection activeCell="D13" sqref="D13"/>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84.721194328703859</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39104</v>
      </c>
      <c r="F3" s="38">
        <v>45926.188877314817</v>
      </c>
      <c r="G3" s="116">
        <f t="shared" ref="G3" ca="1" si="0">IFERROR(NOW()-F3,"")</f>
        <v>50.364377662037441</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39104</v>
      </c>
      <c r="F4" s="125">
        <v>45948.661111111112</v>
      </c>
      <c r="G4" s="126">
        <f t="shared" ref="G4" ca="1" si="1">IFERROR(NOW()-F4,"")</f>
        <v>27.892143865741673</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R5</v>
      </c>
      <c r="C6" s="124">
        <v>2</v>
      </c>
      <c r="D6" s="124" t="s">
        <v>33042</v>
      </c>
      <c r="E6" s="124" t="s">
        <v>39021</v>
      </c>
      <c r="F6" s="124"/>
      <c r="G6" s="126">
        <f t="shared" ref="G6:G47" ca="1" si="2">IFERROR(NOW()-F6,"")</f>
        <v>45976.553254745369</v>
      </c>
      <c r="H6" s="125">
        <v>45976.200335648151</v>
      </c>
      <c r="I6" s="124" t="str">
        <f>IFERROR(VLOOKUP(D6,DB!A:F,6,0),"")</f>
        <v>SCECO</v>
      </c>
      <c r="J6" s="124" t="str">
        <f>IFERROR(VLOOKUP(D6,DB!A:G,7,0),"")</f>
        <v>Dead</v>
      </c>
      <c r="K6" s="124" t="s">
        <v>39132</v>
      </c>
      <c r="L6" s="124" t="str">
        <f>IFERROR(VLOOKUP(D6,DB!A:I,9,0),"")</f>
        <v>Latis</v>
      </c>
    </row>
    <row r="7" spans="1:13">
      <c r="A7" s="124" t="s">
        <v>39133</v>
      </c>
      <c r="B7" s="124" t="str">
        <f>IFERROR(VLOOKUP(D7,DB!A:K,11,0),"")</f>
        <v>R5</v>
      </c>
      <c r="C7" s="124"/>
      <c r="D7" s="124" t="s">
        <v>33539</v>
      </c>
      <c r="E7" s="124" t="s">
        <v>39104</v>
      </c>
      <c r="F7" s="124"/>
      <c r="G7" s="126">
        <f t="shared" ca="1" si="2"/>
        <v>45976.553254745369</v>
      </c>
      <c r="H7" s="125">
        <v>45976.204270833332</v>
      </c>
      <c r="I7" s="124" t="str">
        <f>IFERROR(VLOOKUP(D7,DB!A:F,6,0),"")</f>
        <v>SCECO</v>
      </c>
      <c r="J7" s="124" t="str">
        <f>IFERROR(VLOOKUP(D7,DB!A:G,7,0),"")</f>
        <v>No BB Design</v>
      </c>
      <c r="K7" s="124" t="s">
        <v>39134</v>
      </c>
      <c r="L7" s="124" t="str">
        <f>IFERROR(VLOOKUP(D7,DB!A:I,9,0),"")</f>
        <v>Latis</v>
      </c>
    </row>
    <row r="8" spans="1:13">
      <c r="A8" s="124"/>
      <c r="B8" s="124" t="str">
        <f>IFERROR(VLOOKUP(D8,DB!A:K,11,0),"")</f>
        <v/>
      </c>
      <c r="C8" s="124"/>
      <c r="D8" s="156"/>
      <c r="E8" s="124"/>
      <c r="F8" s="124"/>
      <c r="G8" s="126">
        <f t="shared" ca="1" si="2"/>
        <v>45976.553254745369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45976.553254745369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45976.553254976854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45976.553254976854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45976.553254976854</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45976.553254976854</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45976.553254976854</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45976.553254976854</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45976.553254976854</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45976.553254976854</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45976.553254976854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45976.553254976854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45976.553254976854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45976.553254976854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45976.553254976854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45976.553254976854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45976.553254976854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45976.553254976854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45976.553254976854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45976.553254976854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45976.553254976854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45976.553254976854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45976.553254976854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45976.553254976854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45976.553254976854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45976.553254976854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45976.553254976854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45976.553254976854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45976.553254976854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45976.553254976854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45976.553254976854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45976.553254976854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45976.553254976854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45976.553254976854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45976.553254976854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45976.553254976854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45976.553254976854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45976.553254976854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45976.553254976854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45976.553254976854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ref="G48:G111" ca="1" si="3">IFERROR(NOW()-F48,"")</f>
        <v>45976.553254976854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45976.553254976854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45976.553254976854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45976.553254976854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45976.553254976854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45976.553254976854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45976.553254976854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45976.553254976854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45976.553254976854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45976.553254976854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45976.553254976854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45976.553254976854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45976.553254976854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45976.553254976854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45976.553254976854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45976.553254976854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45976.553254976854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45976.553254976854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45976.553254976854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45976.553254976854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45976.553254976854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45976.553254976854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45976.553254976854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45976.553254976854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45976.553254976854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45976.553254976854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45976.553254976854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45976.553254976854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45976.553254976854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45976.553254976854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45976.553254976854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45976.553254976854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45976.553254976854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45976.553254976854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45976.553254976854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45976.553254976854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45976.553254976854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45976.553254976854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45976.553254976854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45976.553254976854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45976.553254976854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45976.553254976854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45976.553254976854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45976.553254976854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45976.553254976854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45976.553254976854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45976.553254976854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45976.553254976854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45976.553254976854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45976.553254976854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45976.553254976854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45976.553254976854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45976.553254976854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45976.553254976854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45976.553254976854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45976.553254976854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45976.553254976854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45976.553254976854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45976.553254976854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45976.553254976854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45976.553254976854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45976.553254976854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45976.553254976854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45976.553254976854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ref="G112:G175" ca="1" si="4">IFERROR(NOW()-F112,"")</f>
        <v>45976.553254976854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45976.553254976854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45976.553254976854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45976.553254976854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45976.553254976854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45976.553254976854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45976.553254976854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45976.553254976854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45976.553254976854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45976.553254976854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45976.553254976854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45976.553254976854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45976.553254976854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45976.553254976854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45976.553254976854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45976.553254976854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45976.553254976854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45976.553254976854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45976.553254976854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45976.553254976854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45976.553254976854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45976.553254976854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45976.553254976854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45976.553254976854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45976.553254976854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45976.553254976854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45976.553254976854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45976.553254976854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45976.553254976854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45976.553254976854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45976.553254976854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45976.553254976854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45976.553254976854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45976.553254976854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45976.553254976854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45976.553254976854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45976.553254976854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45976.553254976854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45976.553254976854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45976.553254976854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45976.553254976854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45976.553254976854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45976.553254976854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45976.553254976854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45976.553254976854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45976.553254976854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45976.553254976854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45976.553254976854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45976.553254976854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45976.553254976854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45976.553254976854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45976.553254976854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45976.553254976854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45976.553254976854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45976.553254976854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45976.553254976854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45976.553254976854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45976.553254976854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45976.553254976854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45976.553254976854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45976.553254976854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45976.553254976854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45976.553254976854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45976.553254976854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ref="G176:G239" ca="1" si="5">IFERROR(NOW()-F176,"")</f>
        <v>45976.553254976854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45976.553254976854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45976.553254976854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45976.553254976854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45976.553254976854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45976.553254976854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45976.553254976854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45976.553254976854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45976.553254976854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45976.553254976854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45976.553254976854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45976.553254976854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45976.553254976854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45976.553254976854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45976.553254976854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45976.553254976854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45976.553254976854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45976.553254976854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45976.553254976854</v>
      </c>
      <c r="H194" s="124"/>
      <c r="I194" s="124" t="str">
        <f>IFERROR(VLOOKUP(D194,DB!A:F,6,0),"")</f>
        <v/>
      </c>
      <c r="J194" s="124" t="str">
        <f>IFERROR(VLOOKUP(D194,DB!A:G,7,0),"")</f>
        <v/>
      </c>
      <c r="K194" s="124"/>
      <c r="L194" s="124" t="str">
        <f>IFERROR(VLOOKUP(D194,DB!A:I,9,0),"")</f>
        <v/>
      </c>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sheetData>
  <dataValidations count="2">
    <dataValidation allowBlank="1" showInputMessage="1" showErrorMessage="1" sqref="E1" xr:uid="{920C6338-E771-4DAE-8C89-92A9093EA4DE}"/>
    <dataValidation type="list" allowBlank="1" showInputMessage="1" showErrorMessage="1" sqref="E2:E1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24</v>
      </c>
      <c r="B2" s="141" t="str">
        <f>IFERROR(VLOOKUP(D2,DB!A:K,11,0),"")</f>
        <v>R6</v>
      </c>
      <c r="C2" s="142">
        <v>1</v>
      </c>
      <c r="D2" s="141" t="s">
        <v>29338</v>
      </c>
      <c r="E2" s="124"/>
      <c r="F2" s="143"/>
      <c r="G2" s="105">
        <f t="shared" ref="G2:G18" ca="1" si="0">IFERROR(NOW()-F2,"-")</f>
        <v>45976.553254513892</v>
      </c>
      <c r="H2" s="143">
        <v>45976.532939814817</v>
      </c>
      <c r="I2" s="141" t="str">
        <f>IFERROR(VLOOKUP(D2,DB!A:F,6,0),"")</f>
        <v>SCECO</v>
      </c>
      <c r="J2" s="141" t="str">
        <f>IFERROR(VLOOKUP(D2,DB!A:G,7,0),"")</f>
        <v>Dead</v>
      </c>
      <c r="K2" s="144" t="s">
        <v>39135</v>
      </c>
      <c r="L2" s="145" t="str">
        <f>IFERROR(VLOOKUP(D2,DB!A:I,9,0),"")</f>
        <v>Latis</v>
      </c>
    </row>
    <row r="3" spans="1:16382" ht="31.5" customHeight="1">
      <c r="A3" s="140"/>
      <c r="B3" s="141" t="str">
        <f>IFERROR(VLOOKUP(D3,DB!A:K,11,0),"")</f>
        <v/>
      </c>
      <c r="C3" s="142"/>
      <c r="D3" s="141"/>
      <c r="E3" s="124"/>
      <c r="F3" s="143"/>
      <c r="G3" s="105">
        <f t="shared" ca="1" si="0"/>
        <v>45976.553254513892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45976.553254513892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45976.553254513892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45976.553254513892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45976.553254513892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45976.553254513892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45976.553254513892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45976.553254513892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45976.553254513892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45976.553254513892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45976.553254513892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45976.553254513892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45976.553254513892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45976.553254513892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45976.553254513892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45976.553254513892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ref="G19:G82" ca="1" si="1">IFERROR(NOW()-F19,"-")</f>
        <v>45976.553254513892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45976.553254513892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45976.553254513892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45976.553254513892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45976.553254513892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45976.553254513892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45976.553254513892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45976.553254513892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45976.553254513892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45976.553254513892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45976.553254513892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45976.553254513892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45976.553254513892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45976.553254513892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45976.553254513892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45976.553254513892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45976.553254513892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45976.553254513892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45976.553254513892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45976.553254513892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45976.553254513892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45976.553254513892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45976.553254513892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45976.553254513892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45976.553254513892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45976.553254513892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45976.553254513892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45976.553254513892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45976.553254513892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45976.553254513892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45976.553254513892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45976.553254513892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45976.553254513892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45976.553254513892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45976.553254513892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45976.553254513892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45976.553254513892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45976.553254513892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45976.553254513892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45976.553254513892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45976.553254513892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45976.553254513892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45976.553254513892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45976.553254513892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45976.553254513892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45976.553254513892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45976.553254513892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45976.553254513892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45976.553254513892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45976.553254513892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45976.553254513892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45976.553254513892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45976.553254513892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45976.553254513892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45976.553254513892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45976.553254513892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45976.553254513892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45976.553254513892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45976.553254513892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45976.553254513892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45976.553254513892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45976.553254513892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45976.553254513892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45976.553254513892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ref="G83:G116" ca="1" si="2">IFERROR(NOW()-F83,"-")</f>
        <v>45976.553254513892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45976.553254513892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45976.553254513892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45976.553254513892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45976.553254513892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45976.553254513892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45976.553254513892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45976.553254513892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45976.553254513892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45976.553254513892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45976.553254513892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45976.553254513892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45976.553254513892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45976.553254513892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45976.553254513892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45976.553254513892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45976.553254513892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45976.553254513892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45976.553254513892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45976.553254513892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45976.553254513892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45976.553254513892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45976.553254513892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45976.553254513892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45976.553254513892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45976.553254513892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45976.553254513892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45976.553254513892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45976.553254513892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45976.553254513892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45976.553254513892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45976.553254513892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45976.553254513892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45976.553254513892</v>
      </c>
      <c r="H116" s="143"/>
      <c r="I116" s="141" t="str">
        <f>IFERROR(VLOOKUP(D116,DB!A:F,6,0),"")</f>
        <v/>
      </c>
      <c r="J116" s="141" t="str">
        <f>IFERROR(VLOOKUP(D116,DB!A:G,7,0),"")</f>
        <v/>
      </c>
      <c r="K116" s="144"/>
      <c r="L116" s="145" t="str">
        <f>IFERROR(VLOOKUP(D116,DB!A:I,9,0),"")</f>
        <v/>
      </c>
    </row>
  </sheetData>
  <dataValidations count="2">
    <dataValidation allowBlank="1" showInputMessage="1" showErrorMessage="1" sqref="E1" xr:uid="{9E1BC488-8814-4F8A-8DBE-742B3278AB71}"/>
    <dataValidation type="list" allowBlank="1" showInputMessage="1" showErrorMessage="1" sqref="E2:E1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2025-11-15T10:16:42Z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