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33" documentId="13_ncr:1_{F6CB121F-512D-4AA6-A0C1-0FB36C537598}" xr6:coauthVersionLast="47" xr6:coauthVersionMax="47" xr10:uidLastSave="{FFF272A8-9FEE-46C3-82E4-7157FB8B9D42}"/>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2" i="6"/>
  <c r="B3" i="6"/>
  <c r="B4" i="6"/>
  <c r="B5" i="6"/>
  <c r="B6" i="6"/>
  <c r="B7" i="6"/>
  <c r="B8" i="6"/>
  <c r="B9" i="6"/>
  <c r="B10" i="6"/>
  <c r="B11" i="6"/>
  <c r="G2" i="6"/>
  <c r="G3" i="6"/>
  <c r="G4" i="6"/>
  <c r="G5" i="6"/>
  <c r="G6" i="6"/>
  <c r="G7" i="6"/>
  <c r="G8" i="6"/>
  <c r="G9" i="6"/>
  <c r="G10" i="6"/>
  <c r="G11" i="6"/>
  <c r="I2" i="6"/>
  <c r="I3" i="6"/>
  <c r="I4" i="6"/>
  <c r="I5" i="6"/>
  <c r="I6" i="6"/>
  <c r="I7" i="6"/>
  <c r="I8" i="6"/>
  <c r="I9" i="6"/>
  <c r="I10" i="6"/>
  <c r="I11" i="6"/>
  <c r="J2" i="6"/>
  <c r="J3" i="6"/>
  <c r="J4" i="6"/>
  <c r="J5" i="6"/>
  <c r="J6" i="6"/>
  <c r="J7" i="6"/>
  <c r="J8" i="6"/>
  <c r="J9" i="6"/>
  <c r="J10" i="6"/>
  <c r="J11" i="6"/>
  <c r="L2" i="6"/>
  <c r="L3" i="6"/>
  <c r="L4" i="6"/>
  <c r="L5" i="6"/>
  <c r="L6" i="6"/>
  <c r="L7" i="6"/>
  <c r="L8" i="6"/>
  <c r="L9" i="6"/>
  <c r="L10" i="6"/>
  <c r="L1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<sst xmlns="http://schemas.openxmlformats.org/spreadsheetml/2006/main" count="180318" uniqueCount="39129">
  <si>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</si>
  <si>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</si>
  <si>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</si>
  <si>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</si>
  <si>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</si>
  <si>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</si>
  <si>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</si>
  <si>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</si>
  <si>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</si>
  <si>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</si>
  <si>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</si>
  <si>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</si>
  <si>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</si>
  <si>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</si>
  <si>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</si>
  <si>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</si>
  <si>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</si>
  <si>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</si>
  <si>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</si>
  <si>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</si>
  <si>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</si>
  <si>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</si>
  <si>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</si>
  <si>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</si>
  <si>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</si>
  <si>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</si>
  <si>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</si>
  <si>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</si>
  <si>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</si>
  <si>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</si>
  <si>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</si>
  <si>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</si>
  <si>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</si>
  <si>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</si>
  <si>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</si>
  <si>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</si>
  <si>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</si>
  <si>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</si>
  <si>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</si>
  <si>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</si>
  <si>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</si>
  <si>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</si>
  <si>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</si>
  <si>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</si>
  <si>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</si>
  <si>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</si>
  <si>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</si>
  <si>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</si>
  <si>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</si>
  <si>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</si>
  <si>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</si>
  <si>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</si>
  <si>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</si>
  <si>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</si>
  <si>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</si>
  <si>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</si>
  <si>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</si>
  <si>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</si>
  <si>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</si>
  <si>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</si>
  <si>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</si>
  <si>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</si>
  <si>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</si>
  <si>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</si>
  <si>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</si>
  <si>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</si>
  <si>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</si>
  <si>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</si>
  <si>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</si>
  <si>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</si>
  <si>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</si>
  <si>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</si>
  <si>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</si>
  <si>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</si>
  <si>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</si>
  <si>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</si>
  <si>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</si>
  <si>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</si>
  <si>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</si>
  <si>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</si>
  <si>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</si>
  <si>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</si>
  <si>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</si>
  <si>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</si>
  <si>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</si>
  <si>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</si>
  <si>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</si>
  <si>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</si>
  <si>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</si>
  <si>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</si>
  <si>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</si>
  <si>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</si>
  <si>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</si>
  <si>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</si>
  <si>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</si>
  <si>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</si>
  <si>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</si>
  <si>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</si>
  <si>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</si>
  <si>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</si>
  <si>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</si>
  <si>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</si>
  <si>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</si>
  <si>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</si>
  <si>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</si>
  <si>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</si>
  <si>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</si>
  <si>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</si>
  <si>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</si>
  <si>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</si>
  <si>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</si>
  <si>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</si>
  <si>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</si>
  <si>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</si>
  <si>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</si>
  <si>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</si>
  <si>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</si>
  <si>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</si>
  <si>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</si>
  <si>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</si>
  <si>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</si>
  <si>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</si>
  <si>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</si>
  <si>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</si>
  <si>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</si>
  <si>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</si>
  <si>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</si>
  <si>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</si>
  <si>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</si>
  <si>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</si>
  <si>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</si>
  <si>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</si>
  <si>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</si>
  <si>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</si>
  <si>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</si>
  <si>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</si>
  <si>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</si>
  <si>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</si>
  <si>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</si>
  <si>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</si>
  <si>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</si>
  <si>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</si>
  <si>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</si>
  <si>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</si>
  <si>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</si>
  <si>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</si>
  <si>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</si>
  <si>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</si>
  <si>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</si>
  <si>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</si>
  <si>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</si>
  <si>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</si>
  <si>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</si>
  <si>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</si>
  <si>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</si>
  <si>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</si>
  <si>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</si>
  <si>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</si>
  <si>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</si>
  <si>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</si>
  <si>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</si>
  <si>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</si>
  <si>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</si>
  <si>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</si>
  <si>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</si>
  <si>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</si>
  <si>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</si>
  <si>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</si>
  <si>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</si>
  <si>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</si>
  <si>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</si>
  <si>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</si>
  <si>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</si>
  <si>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</si>
  <si>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</si>
  <si>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</si>
  <si>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</si>
  <si>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</si>
  <si>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</si>
  <si>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</si>
  <si>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</si>
  <si>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</si>
  <si>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</si>
  <si>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</si>
  <si>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</si>
  <si>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</si>
  <si>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</si>
  <si>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</si>
  <si>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</si>
  <si>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</si>
  <si>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</si>
  <si>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</si>
  <si>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</si>
  <si>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</si>
  <si>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</si>
  <si>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</si>
  <si>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</si>
  <si>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</si>
  <si>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</si>
  <si>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</si>
  <si>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</si>
  <si>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</si>
  <si>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</si>
  <si>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</si>
  <si>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</si>
  <si>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</si>
  <si>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</si>
  <si>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</si>
  <si>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</si>
  <si>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</si>
  <si>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</si>
  <si>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</si>
  <si>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</si>
  <si>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</si>
  <si>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</si>
  <si>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</si>
  <si>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</si>
  <si>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</si>
  <si>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</si>
  <si>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</si>
  <si>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</si>
  <si>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</si>
  <si>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</si>
  <si>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</si>
  <si>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</si>
  <si>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</si>
  <si>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</si>
  <si>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</si>
  <si>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</si>
  <si>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</si>
  <si>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</si>
  <si>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</si>
  <si>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</si>
  <si>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</si>
  <si>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</si>
  <si>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</si>
  <si>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</si>
  <si>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</si>
  <si>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</si>
  <si>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</si>
  <si>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</si>
  <si>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</si>
  <si>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</si>
  <si>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</si>
  <si>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</si>
  <si>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</si>
  <si>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</si>
  <si>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</si>
  <si>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</si>
  <si>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</si>
  <si>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</si>
  <si>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</si>
  <si>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</si>
  <si>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</si>
  <si>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</si>
  <si>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</si>
  <si>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</si>
  <si>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</si>
  <si>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</si>
  <si>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</si>
  <si>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</si>
  <si>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</si>
  <si>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</si>
  <si>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</si>
  <si>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</si>
  <si>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</si>
  <si>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</si>
  <si>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</si>
  <si>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</si>
  <si>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</si>
  <si>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</si>
  <si>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</si>
  <si>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</si>
  <si>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</si>
  <si>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</si>
  <si>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</si>
  <si>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</si>
  <si>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</si>
  <si>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</si>
  <si>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</si>
  <si>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</si>
  <si>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</si>
  <si>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</si>
  <si>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</si>
  <si>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</si>
  <si>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</si>
  <si>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</si>
  <si>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</si>
  <si>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</si>
  <si>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</si>
  <si>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</si>
  <si>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</si>
  <si>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</si>
  <si>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</si>
  <si>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</si>
  <si>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</si>
  <si>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</si>
  <si>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</si>
  <si>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</si>
  <si>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</si>
  <si>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</si>
  <si>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</si>
  <si>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</si>
  <si>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</si>
  <si>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</si>
  <si>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</si>
  <si>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</si>
  <si>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</si>
  <si>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</si>
  <si>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</si>
  <si>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</si>
  <si>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</si>
  <si>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</si>
  <si>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</si>
  <si>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</si>
  <si>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</si>
  <si>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</si>
  <si>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</si>
  <si>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</si>
  <si>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</si>
  <si>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</si>
  <si>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</si>
  <si>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</si>
  <si>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</si>
  <si>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</si>
  <si>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</si>
  <si>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</si>
  <si>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</si>
  <si>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</si>
  <si>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</si>
  <si>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</si>
  <si>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</si>
  <si>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</si>
  <si>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</si>
  <si>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</si>
  <si>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</si>
  <si>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</si>
  <si>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</si>
  <si>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</si>
  <si>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</si>
  <si>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</si>
  <si>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</si>
  <si>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</si>
  <si>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</si>
  <si>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</si>
  <si>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</si>
  <si>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</si>
  <si>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</si>
  <si>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</si>
  <si>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</si>
  <si>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</si>
  <si>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</si>
  <si>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</si>
  <si>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</si>
  <si>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</si>
  <si>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</si>
  <si>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</si>
  <si>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</si>
  <si>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</si>
  <si>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</si>
  <si>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</si>
  <si>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</si>
  <si>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</si>
  <si>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</si>
  <si>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</si>
  <si>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</si>
  <si>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</si>
  <si>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</si>
  <si>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</si>
  <si>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</si>
  <si>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</si>
  <si>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</si>
  <si>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</si>
  <si>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</si>
  <si>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</si>
  <si>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</si>
  <si>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</si>
  <si>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</si>
  <si>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</si>
  <si>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</si>
  <si>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</si>
  <si>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</si>
  <si>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</si>
  <si>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</si>
  <si>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</si>
  <si>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</si>
  <si>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</si>
  <si>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</si>
  <si>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</si>
  <si>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</si>
  <si>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</si>
  <si>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</si>
  <si>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</si>
  <si>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</si>
  <si>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</si>
  <si>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</si>
  <si>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</si>
  <si>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</si>
  <si>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</si>
  <si>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</si>
  <si>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</si>
  <si>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</si>
  <si>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</si>
  <si>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</si>
  <si>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</si>
  <si>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</si>
  <si>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</si>
  <si>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</si>
  <si>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</si>
  <si>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</si>
  <si>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</si>
  <si>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</si>
  <si>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</si>
  <si>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</si>
  <si>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</si>
  <si>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</si>
  <si>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</si>
  <si>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</si>
  <si>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</si>
  <si>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</si>
  <si>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</si>
  <si>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</si>
  <si>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</si>
  <si>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</si>
  <si>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</si>
  <si>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</si>
  <si>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</si>
  <si>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</si>
  <si>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</si>
  <si>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</si>
  <si>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</si>
  <si>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</si>
  <si>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</si>
  <si>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</si>
  <si>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</si>
  <si>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</si>
  <si>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</si>
  <si>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</si>
  <si>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</si>
  <si>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</si>
  <si>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</si>
  <si>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</si>
  <si>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</si>
  <si>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</si>
  <si>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</si>
  <si>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</si>
  <si>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</si>
  <si>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</si>
  <si>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</si>
  <si>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</si>
  <si>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</si>
  <si>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</si>
  <si>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</si>
  <si>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</si>
  <si>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</si>
  <si>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</si>
  <si>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</si>
  <si>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</si>
  <si>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</si>
  <si>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</si>
  <si>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</si>
  <si>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</si>
  <si>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</si>
  <si>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</si>
  <si>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</si>
  <si>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</si>
  <si>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</si>
  <si>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</si>
  <si>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</si>
  <si>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</si>
  <si>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</si>
  <si>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</si>
  <si>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</si>
  <si>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</si>
  <si>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</si>
  <si>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</si>
  <si>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</si>
  <si>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</si>
  <si>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</si>
  <si>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</si>
  <si>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</si>
  <si>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</si>
  <si>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</si>
  <si>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</si>
  <si>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</si>
  <si>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</si>
  <si>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</si>
  <si>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</si>
  <si>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</si>
  <si>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</si>
  <si>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</si>
  <si>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</si>
  <si>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</si>
  <si>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</si>
  <si>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</si>
  <si>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</si>
  <si>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</si>
  <si>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</si>
  <si>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</si>
  <si>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</si>
  <si>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</si>
  <si>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</si>
  <si>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</si>
  <si>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</si>
  <si>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</si>
  <si>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</si>
  <si>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</si>
  <si>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</si>
  <si>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</si>
  <si>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</si>
  <si>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</si>
  <si>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</si>
  <si>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</si>
  <si>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</si>
  <si>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</si>
  <si>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</si>
  <si>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</si>
  <si>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</si>
  <si>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</si>
  <si>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</si>
  <si>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</si>
  <si>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</si>
  <si>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</si>
  <si>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</si>
  <si>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</si>
  <si>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</si>
  <si>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</si>
  <si>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</si>
  <si>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</si>
  <si>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</si>
  <si>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</si>
  <si>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</si>
  <si>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</si>
  <si>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</si>
  <si>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</si>
  <si>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</si>
  <si>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</si>
  <si>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</si>
  <si>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</si>
  <si>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</si>
  <si>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</si>
  <si>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</si>
  <si>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</si>
  <si>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</si>
  <si>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</si>
  <si>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</si>
  <si>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</si>
  <si>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</si>
  <si>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</si>
  <si>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</si>
  <si>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</si>
  <si>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</si>
  <si>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</si>
  <si>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</si>
  <si>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</si>
  <si>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</si>
  <si>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</si>
  <si>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</si>
  <si>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</si>
  <si>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</si>
  <si>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</si>
  <si>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</si>
  <si>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</si>
  <si>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</si>
  <si>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</si>
  <si>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</si>
  <si>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</si>
  <si>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</si>
  <si>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</si>
  <si>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</si>
  <si>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</si>
  <si>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</si>
  <si>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</si>
  <si>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</si>
  <si>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</si>
  <si>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</si>
  <si>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</si>
  <si>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</si>
  <si>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</si>
  <si>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</si>
  <si>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</si>
  <si>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</si>
  <si>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</si>
  <si>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</si>
  <si>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</si>
  <si>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</si>
  <si>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</si>
  <si>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</si>
  <si>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</si>
  <si>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</si>
  <si>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</si>
  <si>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</si>
  <si>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</si>
  <si>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</si>
  <si>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</si>
  <si>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</si>
  <si>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</si>
  <si>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</si>
  <si>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</si>
  <si>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</si>
  <si>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</si>
  <si>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</si>
  <si>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</si>
  <si>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</si>
  <si>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</si>
  <si>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</si>
  <si>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</si>
  <si>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</si>
  <si>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</si>
  <si>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</si>
  <si>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</si>
  <si>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</si>
  <si>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</si>
  <si>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</si>
  <si>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</si>
  <si>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</si>
  <si>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</si>
  <si>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</si>
  <si>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</si>
  <si>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</si>
  <si>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</si>
  <si>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</si>
  <si>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</si>
  <si>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</si>
  <si>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</si>
  <si>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</si>
  <si>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</si>
  <si>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</si>
  <si>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</si>
  <si>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</si>
  <si>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</si>
  <si>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</si>
  <si>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</si>
  <si>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</si>
  <si>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</si>
  <si>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</si>
  <si>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</si>
  <si>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</si>
  <si>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</si>
  <si>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</si>
  <si>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</si>
  <si>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</si>
  <si>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</si>
  <si>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</si>
  <si>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</si>
  <si>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</si>
  <si>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</si>
  <si>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</si>
  <si>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</si>
  <si>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</si>
  <si>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</si>
  <si>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</si>
  <si>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</si>
  <si>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</si>
  <si>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</si>
  <si>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</si>
  <si>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</si>
  <si>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</si>
  <si>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</si>
  <si>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</si>
  <si>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</si>
  <si>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</si>
  <si>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</si>
  <si>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</si>
  <si>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</si>
  <si>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</si>
  <si>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</si>
  <si>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</si>
  <si>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</si>
  <si>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</si>
  <si>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</si>
  <si>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</si>
  <si>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</si>
  <si>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</si>
  <si>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</si>
  <si>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</si>
  <si>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</si>
  <si>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</si>
  <si>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</si>
  <si>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</si>
  <si>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</si>
  <si>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</si>
  <si>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</si>
  <si>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</si>
  <si>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</si>
  <si>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</si>
  <si>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</si>
  <si>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</si>
  <si>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</si>
  <si>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</si>
  <si>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</si>
  <si>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</si>
  <si>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</si>
  <si>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</si>
  <si>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</si>
  <si>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</si>
  <si>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</si>
  <si>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</si>
  <si>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</si>
  <si>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</si>
  <si>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</si>
  <si>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</si>
  <si>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</si>
  <si>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</si>
  <si>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</si>
  <si>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</si>
  <si>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</si>
  <si>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</si>
  <si>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</si>
  <si>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</si>
  <si>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</si>
  <si>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</si>
  <si>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</si>
  <si>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</si>
  <si>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</si>
  <si>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</si>
  <si>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</si>
  <si>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</si>
  <si>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</si>
  <si>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</si>
  <si>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</si>
  <si>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</si>
  <si>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</si>
  <si>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</si>
  <si>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</si>
  <si>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</si>
  <si>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</si>
  <si>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</si>
  <si>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</si>
  <si>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</si>
  <si>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</si>
  <si>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</si>
  <si>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</si>
  <si>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</si>
  <si>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</si>
  <si>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</si>
  <si>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</si>
  <si>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</si>
  <si>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</si>
  <si>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</si>
  <si>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</si>
  <si>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</si>
  <si>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</si>
  <si>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</si>
  <si>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</si>
  <si>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</si>
  <si>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</si>
  <si>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</si>
  <si>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</si>
  <si>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</si>
  <si>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</si>
  <si>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</si>
  <si>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</si>
  <si>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</si>
  <si>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</si>
  <si>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</si>
  <si>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</si>
  <si>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</si>
  <si>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</si>
  <si>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</si>
  <si>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</si>
  <si>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</si>
  <si>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</si>
  <si>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</si>
  <si>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</si>
  <si>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</si>
  <si>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</si>
  <si>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</si>
  <si>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</si>
  <si>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</si>
  <si>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</si>
  <si>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</si>
  <si>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</si>
  <si>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</si>
  <si>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</si>
  <si>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</si>
  <si>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</si>
  <si>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</si>
  <si>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</si>
  <si>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</si>
  <si>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</si>
  <si>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</si>
  <si>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</si>
  <si>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</si>
  <si>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</si>
  <si>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</si>
  <si>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</si>
  <si>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</si>
  <si>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</si>
  <si>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</si>
  <si>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</si>
  <si>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</si>
  <si>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</si>
  <si>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</si>
  <si>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</si>
  <si>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</si>
  <si>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</si>
  <si>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</si>
  <si>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</si>
  <si>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</si>
  <si>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</si>
  <si>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</si>
  <si>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</si>
  <si>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</si>
  <si>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</si>
  <si>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</si>
  <si>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</si>
  <si>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</si>
  <si>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</si>
  <si>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</si>
  <si>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</si>
  <si>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</si>
  <si>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</si>
  <si>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</si>
  <si>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</si>
  <si>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</si>
  <si>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</si>
  <si>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</si>
  <si>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</si>
  <si>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</si>
  <si>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</si>
  <si>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</si>
  <si>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</si>
  <si>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</si>
  <si>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</si>
  <si>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</si>
  <si>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</si>
  <si>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</si>
  <si>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</si>
  <si>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</si>
  <si>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</si>
  <si>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</si>
  <si>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</si>
  <si>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</si>
  <si>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</si>
  <si>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</si>
  <si>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</si>
  <si>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</si>
  <si>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</si>
  <si>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</si>
  <si>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</si>
  <si>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</si>
  <si>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</si>
  <si>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</si>
  <si>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</si>
  <si>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</si>
  <si>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</si>
  <si>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</si>
  <si>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</si>
  <si>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</si>
  <si>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</si>
  <si>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</si>
  <si>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</si>
  <si>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</si>
  <si>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</si>
  <si>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</si>
  <si>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</si>
  <si>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</si>
  <si>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</si>
  <si>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</si>
  <si>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</si>
  <si>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</si>
  <si>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</si>
  <si>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</si>
  <si>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</si>
  <si>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</si>
  <si>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</si>
  <si>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</si>
  <si>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</si>
  <si>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</si>
  <si>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</si>
  <si>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</si>
  <si>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</si>
  <si>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</si>
  <si>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</si>
  <si>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</si>
  <si>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</si>
  <si>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</si>
  <si>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</si>
  <si>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</si>
  <si>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</si>
  <si>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</si>
  <si>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</si>
  <si>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</si>
  <si>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</si>
  <si>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</si>
  <si>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</si>
  <si>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</si>
  <si>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</si>
  <si>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</si>
  <si>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</si>
  <si>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</si>
  <si>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</si>
  <si>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</si>
  <si>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</si>
  <si>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</si>
  <si>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</si>
  <si>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</si>
  <si>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</si>
  <si>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</si>
  <si>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</si>
  <si>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</si>
  <si>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</si>
  <si>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</si>
  <si>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</si>
  <si>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</si>
  <si>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</si>
  <si>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</si>
  <si>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</si>
  <si>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</si>
  <si>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</si>
  <si>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</si>
  <si>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</si>
  <si>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</si>
  <si>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</si>
  <si>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</si>
  <si>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</si>
  <si>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</si>
  <si>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</si>
  <si>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</si>
  <si>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</si>
  <si>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</si>
  <si>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</si>
  <si>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</si>
  <si>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</si>
  <si>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</si>
  <si>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</si>
  <si>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</si>
  <si>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</si>
  <si>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</si>
  <si>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</si>
  <si>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</si>
  <si>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</si>
  <si>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</si>
  <si>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</si>
  <si>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</si>
  <si>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</si>
  <si>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</si>
  <si>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</si>
  <si>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</si>
  <si>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</si>
  <si>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</si>
  <si>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</si>
  <si>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</si>
  <si>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</si>
  <si>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</si>
  <si>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</si>
  <si>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</si>
  <si>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</si>
  <si>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</si>
  <si>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</si>
  <si>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</si>
  <si>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</si>
  <si>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</si>
  <si>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</si>
  <si>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</si>
  <si>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</si>
  <si>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</si>
  <si>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</si>
  <si>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</si>
  <si>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</si>
  <si>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</si>
  <si>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</si>
  <si>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</si>
  <si>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</si>
  <si>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</si>
  <si>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</si>
  <si>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</si>
  <si>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</si>
  <si>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</si>
  <si>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</si>
  <si>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</si>
  <si>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</si>
  <si>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</si>
  <si>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</si>
  <si>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</si>
  <si>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</si>
  <si>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</si>
  <si>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</si>
  <si>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</si>
  <si>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</si>
  <si>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</si>
  <si>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</si>
  <si>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</si>
  <si>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</si>
  <si>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</si>
  <si>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</si>
  <si>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</si>
  <si>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</si>
  <si>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</si>
  <si>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</si>
  <si>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</si>
  <si>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</si>
  <si>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</si>
  <si>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</si>
  <si>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</si>
  <si>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</si>
  <si>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</si>
  <si>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</si>
  <si>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</si>
  <si>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</si>
  <si>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</si>
  <si>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</si>
  <si>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</si>
  <si>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</si>
  <si>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</si>
  <si>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</si>
  <si>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</si>
  <si>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</si>
  <si>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</si>
  <si>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</si>
  <si>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</si>
  <si>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</si>
  <si>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</si>
  <si>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</si>
  <si>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</si>
  <si>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</si>
  <si>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</si>
  <si>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</si>
  <si>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</si>
  <si>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</si>
  <si>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</si>
  <si>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</si>
  <si>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</si>
  <si>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</si>
  <si>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</si>
  <si>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</si>
  <si>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</si>
  <si>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</si>
  <si>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</si>
  <si>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</si>
  <si>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</si>
  <si>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</si>
  <si>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</si>
  <si>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</si>
  <si>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</si>
  <si>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</si>
  <si>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</si>
  <si>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</si>
  <si>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</si>
  <si>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</si>
  <si>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</si>
  <si>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</si>
  <si>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</si>
  <si>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</si>
  <si>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</si>
  <si>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</si>
  <si>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</si>
  <si>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</si>
  <si>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</si>
  <si>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</si>
  <si>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</si>
  <si>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</si>
  <si>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</si>
  <si>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</si>
  <si>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</si>
  <si>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</si>
  <si>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</si>
  <si>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</si>
  <si>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</si>
  <si>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</si>
  <si>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</si>
  <si>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</si>
  <si>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</si>
  <si>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</si>
  <si>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</si>
  <si>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</si>
  <si>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</si>
  <si>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</si>
  <si>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</si>
  <si>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</si>
  <si>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</si>
  <si>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</si>
  <si>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</si>
  <si>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</si>
  <si>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</si>
  <si>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</si>
  <si>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</si>
  <si>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</si>
  <si>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</si>
  <si>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</si>
  <si>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</si>
  <si>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</si>
  <si>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</si>
  <si>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</si>
  <si>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</si>
  <si>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</si>
  <si>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</si>
  <si>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</si>
  <si>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</si>
  <si>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</si>
  <si>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</si>
  <si>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</si>
  <si>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</si>
  <si>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</si>
  <si>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</si>
  <si>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</si>
  <si>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</si>
  <si>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</si>
  <si>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</si>
  <si>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</si>
  <si>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</si>
  <si>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</si>
  <si>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</si>
  <si>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</si>
  <si>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</si>
  <si>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</si>
  <si>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</si>
  <si>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</si>
  <si>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</si>
  <si>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</si>
  <si>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</si>
  <si>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</si>
  <si>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</si>
  <si>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</si>
  <si>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</si>
  <si>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</si>
  <si>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</si>
  <si>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</si>
  <si>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</si>
  <si>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</si>
  <si>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</si>
  <si>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</si>
  <si>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</si>
  <si>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</si>
  <si>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</si>
  <si>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</si>
  <si>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</si>
  <si>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</si>
  <si>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</si>
  <si>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</si>
  <si>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</si>
  <si>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</si>
  <si>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</si>
  <si>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</si>
  <si>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</si>
  <si>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</si>
  <si>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</si>
  <si>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</si>
  <si>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</si>
  <si>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</si>
  <si>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</si>
  <si>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</si>
  <si>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</si>
  <si>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</si>
  <si>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</si>
  <si>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</si>
  <si>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</si>
  <si>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</si>
  <si>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</si>
  <si>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</si>
  <si>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</si>
  <si>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</si>
  <si>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</si>
  <si>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</si>
  <si>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</si>
  <si>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</si>
  <si>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</si>
  <si>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</si>
  <si>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</si>
  <si>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</si>
  <si>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</si>
  <si>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</si>
  <si>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</si>
  <si>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</si>
  <si>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</si>
  <si>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</si>
  <si>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</si>
  <si>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</si>
  <si>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</si>
  <si>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</si>
  <si>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</si>
  <si>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</si>
  <si>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</si>
  <si>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</si>
  <si>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</si>
  <si>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</si>
  <si>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</si>
  <si>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</si>
  <si>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</si>
  <si>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</si>
  <si>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</si>
  <si>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</si>
  <si>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</si>
  <si>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</si>
  <si>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</si>
  <si>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</si>
  <si>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</si>
  <si>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</si>
  <si>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</si>
  <si>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</si>
  <si>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</si>
  <si>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</si>
  <si>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</si>
  <si>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</si>
  <si>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</si>
  <si>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</si>
  <si>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</si>
  <si>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</si>
  <si>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</si>
  <si>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</si>
  <si>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</si>
  <si>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</si>
  <si>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</si>
  <si>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</si>
  <si>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</si>
  <si>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</si>
  <si>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</si>
  <si>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</si>
  <si>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</si>
  <si>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</si>
  <si>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</si>
  <si>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</si>
  <si>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</si>
  <si>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</si>
  <si>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</si>
  <si>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</si>
  <si>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</si>
  <si>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</si>
  <si>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</si>
  <si>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</si>
  <si>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</si>
  <si>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</si>
  <si>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</si>
  <si>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</si>
  <si>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</si>
  <si>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</si>
  <si>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</si>
  <si>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</si>
  <si>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</si>
  <si>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</si>
  <si>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</si>
  <si>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</si>
  <si>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</si>
  <si>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</si>
  <si>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</si>
  <si>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</si>
  <si>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</si>
  <si>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</si>
  <si>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</si>
  <si>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</si>
  <si>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</si>
  <si>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</si>
  <si>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</si>
  <si>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</si>
  <si>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</si>
  <si>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</si>
  <si>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</si>
  <si>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</si>
  <si>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</si>
  <si>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</si>
  <si>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</si>
  <si>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</si>
  <si>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</si>
  <si>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</si>
  <si>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</si>
  <si>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</si>
  <si>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</si>
  <si>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</si>
  <si>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</si>
  <si>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</si>
  <si>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</si>
  <si>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</si>
  <si>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</si>
  <si>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</si>
  <si>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</si>
  <si>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</si>
  <si>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</si>
  <si>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</si>
  <si>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</si>
  <si>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</si>
  <si>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</si>
  <si>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</si>
  <si>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</si>
  <si>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</si>
  <si>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</si>
  <si>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</si>
  <si>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</si>
  <si>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</si>
  <si>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</si>
  <si>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</si>
  <si>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</si>
  <si>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</si>
  <si>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</si>
  <si>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</si>
  <si>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</si>
  <si>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</si>
  <si>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</si>
  <si>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</si>
  <si>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</si>
  <si>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</si>
  <si>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</si>
  <si>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</si>
  <si>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</si>
  <si>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</si>
  <si>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</si>
  <si>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</si>
  <si>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</si>
  <si>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</si>
  <si>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</si>
  <si>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</si>
  <si>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</si>
  <si>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</si>
  <si>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</si>
  <si>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</si>
  <si>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</si>
  <si>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</si>
  <si>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</si>
  <si>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</si>
  <si>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</si>
  <si>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</si>
  <si>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</si>
  <si>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</si>
  <si>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</si>
  <si>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</si>
  <si>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</si>
  <si>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</si>
  <si>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</si>
  <si>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</si>
  <si>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</si>
  <si>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</si>
  <si>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</si>
  <si>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</si>
  <si>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</si>
  <si>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</si>
  <si>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</si>
  <si>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</si>
  <si>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</si>
  <si>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</si>
  <si>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</si>
  <si>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</si>
  <si>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</si>
  <si>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</si>
  <si>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</si>
  <si>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</si>
  <si>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</si>
  <si>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</si>
  <si>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</si>
  <si>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</si>
  <si>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</si>
  <si>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</si>
  <si>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</si>
  <si>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</si>
  <si>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</si>
  <si>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</si>
  <si>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</si>
  <si>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</si>
  <si>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</si>
  <si>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</si>
  <si>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</si>
  <si>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</si>
  <si>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</si>
  <si>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</si>
  <si>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</si>
  <si>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</si>
  <si>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</si>
  <si>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</si>
  <si>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</si>
  <si>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</si>
  <si>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</si>
  <si>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</si>
  <si>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</si>
  <si>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</si>
  <si>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</si>
  <si>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</si>
  <si>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</si>
  <si>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</si>
  <si>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</si>
  <si>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</si>
  <si>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</si>
  <si>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</si>
  <si>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</si>
  <si>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</si>
  <si>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</si>
  <si>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</si>
  <si>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</si>
  <si>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</si>
  <si>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</si>
  <si>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</si>
  <si>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</si>
  <si>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</si>
  <si>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</si>
  <si>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</si>
  <si>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</si>
  <si>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</si>
  <si>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</si>
  <si>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</si>
  <si>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</si>
  <si>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</si>
  <si>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</si>
  <si>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</si>
  <si>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</si>
  <si>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</si>
  <si>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</si>
  <si>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</si>
  <si>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</si>
  <si>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</si>
  <si>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</si>
  <si>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</si>
  <si>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</si>
  <si>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</si>
  <si>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</si>
  <si>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</si>
  <si>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</si>
  <si>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</si>
  <si>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</si>
  <si>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</si>
  <si>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</si>
  <si>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</si>
  <si>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</si>
  <si>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</si>
  <si>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</si>
  <si>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</si>
  <si>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</si>
  <si>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</si>
  <si>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</si>
  <si>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</si>
  <si>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</si>
  <si>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</si>
  <si>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</si>
  <si>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</si>
  <si>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</si>
  <si>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</si>
  <si>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</si>
  <si>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</si>
  <si>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</si>
  <si>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</si>
  <si>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</si>
  <si>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</si>
  <si>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</si>
  <si>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</si>
  <si>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</si>
  <si>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</si>
  <si>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</si>
  <si>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</si>
  <si>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</si>
  <si>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</si>
  <si>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</si>
  <si>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</si>
  <si>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</si>
  <si>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</si>
  <si>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</si>
  <si>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</si>
  <si>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</si>
  <si>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</si>
  <si>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</si>
  <si>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</si>
  <si>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</si>
  <si>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</si>
  <si>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</si>
  <si>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</si>
  <si>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</si>
  <si>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</si>
  <si>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</si>
  <si>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</si>
  <si>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</si>
  <si>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</si>
  <si>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</si>
  <si>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</si>
  <si>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</si>
  <si>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</si>
  <si>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</si>
  <si>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</si>
  <si>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</si>
  <si>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</si>
  <si>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</si>
  <si>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</si>
  <si>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</si>
  <si>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</si>
  <si>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</si>
  <si>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</si>
  <si>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</si>
  <si>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</si>
  <si>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</si>
  <si>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</si>
  <si>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</si>
  <si>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</si>
  <si>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</si>
  <si>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</si>
  <si>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</si>
  <si>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</si>
  <si>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</si>
  <si>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</si>
  <si>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</si>
  <si>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</si>
  <si>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</si>
  <si>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</si>
  <si>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</si>
  <si>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</si>
  <si>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</si>
  <si>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</si>
  <si>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</si>
  <si>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</si>
  <si>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</si>
  <si>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</si>
  <si>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</si>
  <si>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</si>
  <si>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</si>
  <si>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</si>
  <si>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</si>
  <si>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</si>
  <si>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</si>
  <si>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</si>
  <si>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</si>
  <si>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</si>
  <si>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</si>
  <si>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</si>
  <si>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</si>
  <si>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</si>
  <si>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</si>
  <si>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</si>
  <si>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</si>
  <si>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</si>
  <si>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</si>
  <si>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</si>
  <si>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</si>
  <si>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</si>
  <si>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</si>
  <si>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</si>
  <si>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</si>
  <si>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</si>
  <si>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</si>
  <si>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</si>
  <si>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</si>
  <si>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</si>
  <si>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</si>
  <si>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</si>
  <si>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</si>
  <si>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</si>
  <si>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</si>
  <si>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</si>
  <si>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</si>
  <si>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</si>
  <si>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</si>
  <si>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</si>
  <si>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</si>
  <si>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</si>
  <si>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</si>
  <si>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</si>
  <si>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</si>
  <si>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</si>
  <si>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</si>
  <si>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</si>
  <si>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</si>
  <si>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</si>
  <si>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</si>
  <si>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</si>
  <si>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</si>
  <si>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</si>
  <si>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</si>
  <si>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</si>
  <si>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</si>
  <si>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</si>
  <si>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</si>
  <si>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</si>
  <si>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</si>
  <si>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</si>
  <si>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</si>
  <si>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</si>
  <si>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</si>
  <si>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</si>
  <si>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</si>
  <si>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</si>
  <si>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</si>
  <si>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</si>
  <si>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</si>
  <si>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</si>
  <si>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</si>
  <si>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</si>
  <si>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</si>
  <si>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</si>
  <si>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</si>
  <si>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</si>
  <si>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</si>
  <si>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</si>
  <si>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</si>
  <si>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</si>
  <si>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</si>
  <si>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</si>
  <si>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</si>
  <si>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</si>
  <si>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</si>
  <si>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</si>
  <si>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</si>
  <si>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</si>
  <si>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</si>
  <si>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</si>
  <si>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</si>
  <si>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</si>
  <si>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</si>
  <si>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</si>
  <si>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</si>
  <si>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</si>
  <si>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</si>
  <si>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</si>
  <si>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</si>
  <si>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</si>
  <si>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</si>
  <si>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</si>
  <si>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</si>
  <si>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</si>
  <si>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</si>
  <si>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</si>
  <si>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</si>
  <si>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</si>
  <si>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</si>
  <si>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</si>
  <si>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</si>
  <si>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</si>
  <si>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</si>
  <si>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</si>
  <si>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</si>
  <si>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</si>
  <si>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</si>
  <si>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</si>
  <si>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</si>
  <si>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</si>
  <si>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</si>
  <si>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</si>
  <si>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</si>
  <si>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</si>
  <si>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</si>
  <si>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</si>
  <si>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</si>
  <si>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</si>
  <si>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</si>
  <si>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</si>
  <si>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</si>
  <si>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</si>
  <si>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</si>
  <si>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</si>
  <si>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</si>
  <si>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</si>
  <si>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</si>
  <si>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</si>
  <si>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</si>
  <si>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</si>
  <si>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</si>
  <si>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</si>
  <si>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</si>
  <si>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</si>
  <si>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</si>
  <si>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</si>
  <si>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</si>
  <si>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</si>
  <si>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</si>
  <si>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</si>
  <si>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</si>
  <si>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</si>
  <si>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</si>
  <si>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</si>
  <si>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</si>
  <si>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</si>
  <si>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</si>
  <si>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</si>
  <si>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</si>
  <si>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</si>
  <si>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</si>
  <si>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</si>
  <si>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</si>
  <si>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</si>
  <si>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</si>
  <si>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</si>
  <si>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</si>
  <si>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</si>
  <si>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</si>
  <si>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</si>
  <si>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</si>
  <si>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</si>
  <si>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</si>
  <si>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</si>
  <si>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</si>
  <si>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</si>
  <si>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</si>
  <si>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</si>
  <si>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</si>
  <si>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</si>
  <si>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</si>
  <si>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</si>
  <si>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</si>
  <si>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</si>
  <si>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</si>
  <si>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</si>
  <si>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</si>
  <si>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</si>
  <si>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</si>
  <si>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</si>
  <si>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</si>
  <si>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</si>
  <si>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</si>
  <si>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</si>
  <si>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</si>
  <si>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</si>
  <si>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</si>
  <si>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</si>
  <si>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</si>
  <si>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</si>
  <si>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</si>
  <si>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</si>
  <si>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</si>
  <si>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</si>
  <si>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</si>
  <si>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</si>
  <si>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</si>
  <si>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</si>
  <si>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</si>
  <si>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</si>
  <si>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</si>
  <si>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</si>
  <si>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</si>
  <si>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</si>
  <si>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</si>
  <si>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</si>
  <si>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</si>
  <si>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</si>
  <si>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</si>
  <si>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</si>
  <si>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</si>
  <si>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</si>
  <si>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</si>
  <si>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</si>
  <si>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</si>
  <si>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</si>
  <si>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</si>
  <si>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</si>
  <si>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</si>
  <si>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</si>
  <si>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</si>
  <si>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</si>
  <si>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</si>
  <si>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</si>
  <si>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</si>
  <si>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</si>
  <si>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</si>
  <si>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</si>
  <si>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</si>
  <si>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</si>
  <si>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</si>
  <si>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</si>
  <si>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</si>
  <si>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</si>
  <si>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</si>
  <si>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</si>
  <si>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</si>
  <si>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</si>
  <si>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</si>
  <si>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</si>
  <si>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</si>
  <si>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</si>
  <si>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</si>
  <si>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</si>
  <si>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</si>
  <si>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</si>
  <si>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</si>
  <si>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</si>
  <si>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</si>
  <si>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</si>
  <si>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</si>
  <si>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</si>
  <si>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</si>
  <si>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</si>
  <si>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</si>
  <si>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</si>
  <si>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</si>
  <si>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</si>
  <si>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</si>
  <si>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</si>
  <si>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</si>
  <si>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</si>
  <si>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</si>
  <si>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</si>
  <si>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</si>
  <si>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</si>
  <si>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</si>
  <si>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</si>
  <si>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</si>
  <si>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</si>
  <si>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</si>
  <si>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</si>
  <si>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</si>
  <si>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</si>
  <si>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</si>
  <si>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</si>
  <si>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</si>
  <si>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</si>
  <si>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</si>
  <si>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</si>
  <si>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</si>
  <si>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</si>
  <si>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</si>
  <si>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</si>
  <si>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</si>
  <si>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</si>
  <si>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</si>
  <si>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</si>
  <si>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</si>
  <si>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</si>
  <si>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</si>
  <si>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</si>
  <si>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</si>
  <si>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</si>
  <si>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</si>
  <si>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</si>
  <si>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</si>
  <si>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</si>
  <si>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</si>
  <si>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</si>
  <si>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</si>
  <si>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</si>
  <si>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</si>
  <si>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</si>
  <si>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</si>
  <si>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</si>
  <si>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</si>
  <si>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</si>
  <si>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</si>
  <si>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</si>
  <si>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</si>
  <si>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</si>
  <si>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</si>
  <si>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</si>
  <si>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</si>
  <si>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</si>
  <si>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</si>
  <si>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</si>
  <si>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</si>
  <si>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</si>
  <si>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</si>
  <si>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</si>
  <si>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</si>
  <si>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</si>
  <si>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</si>
  <si>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</si>
  <si>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</si>
  <si>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</si>
  <si>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</si>
  <si>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</si>
  <si>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</si>
  <si>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</si>
  <si>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</si>
  <si>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</si>
  <si>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</si>
  <si>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</si>
  <si>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</si>
  <si>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</si>
  <si>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</si>
  <si>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</si>
  <si>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</si>
  <si>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</si>
  <si>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</si>
  <si>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</si>
  <si>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</si>
  <si>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</si>
  <si>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</si>
  <si>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</si>
  <si>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</si>
  <si>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</si>
  <si>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</si>
  <si>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</si>
  <si>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</si>
  <si>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</si>
  <si>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</si>
  <si>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</si>
  <si>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</si>
  <si>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</si>
  <si>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</si>
  <si>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</si>
  <si>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</si>
  <si>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</si>
  <si>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</si>
  <si>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</si>
  <si>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</si>
  <si>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</si>
  <si>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</si>
  <si>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</si>
  <si>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</si>
  <si>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</si>
  <si>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</si>
  <si>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</si>
  <si>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</si>
  <si>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</si>
  <si>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</si>
  <si>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</si>
  <si>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</si>
  <si>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</si>
  <si>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</si>
  <si>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</si>
  <si>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</si>
  <si>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</si>
  <si>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</si>
  <si>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</si>
  <si>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</si>
  <si>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</si>
  <si>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</si>
  <si>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</si>
  <si>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</si>
  <si>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</si>
  <si>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</si>
  <si>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</si>
  <si>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</si>
  <si>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</si>
  <si>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</si>
  <si>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</si>
  <si>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</si>
  <si>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</si>
  <si>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</si>
  <si>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</si>
  <si>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</si>
  <si>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</si>
  <si>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</si>
  <si>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</si>
  <si>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</si>
  <si>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</si>
  <si>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</si>
  <si>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</si>
  <si>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</si>
  <si>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</si>
  <si>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</si>
  <si>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</si>
  <si>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</si>
  <si>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</si>
  <si>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</si>
  <si>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</si>
  <si>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</si>
  <si>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</si>
  <si>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</si>
  <si>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</si>
  <si>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</si>
  <si>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</si>
  <si>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</si>
  <si>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</si>
  <si>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</si>
  <si>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</si>
  <si>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</si>
  <si>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</si>
  <si>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</si>
  <si>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</si>
  <si>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</si>
  <si>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</si>
  <si>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</si>
  <si>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</si>
  <si>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</si>
  <si>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</si>
  <si>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</si>
  <si>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</si>
  <si>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</si>
  <si>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</si>
  <si>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</si>
  <si>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</si>
  <si>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</si>
  <si>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</si>
  <si>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</si>
  <si>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</si>
  <si>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</si>
  <si>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</si>
  <si>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</si>
  <si>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</si>
  <si>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</si>
  <si>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</si>
  <si>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</si>
  <si>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</si>
  <si>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</si>
  <si>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</si>
  <si>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</si>
  <si>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</si>
  <si>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</si>
  <si>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</si>
  <si>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</si>
  <si>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</si>
  <si>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</si>
  <si>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</si>
  <si>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</si>
  <si>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</si>
  <si>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</si>
  <si>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</si>
  <si>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</si>
  <si>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</si>
  <si>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</si>
  <si>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</si>
  <si>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</si>
  <si>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</si>
  <si>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</si>
  <si>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</si>
  <si>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</si>
  <si>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</si>
  <si>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</si>
  <si>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</si>
  <si>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</si>
  <si>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</si>
  <si>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</si>
  <si>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</si>
  <si>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</si>
  <si>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</si>
  <si>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</si>
  <si>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</si>
  <si>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</si>
  <si>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</si>
  <si>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</si>
  <si>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</si>
  <si>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</si>
  <si>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</si>
  <si>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</si>
  <si>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</si>
  <si>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</si>
  <si>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</si>
  <si>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</si>
  <si>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</si>
  <si>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</si>
  <si>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</si>
  <si>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</si>
  <si>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</si>
  <si>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</si>
  <si>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</si>
  <si>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</si>
  <si>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</si>
  <si>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</si>
  <si>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</si>
  <si>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</si>
  <si>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</si>
  <si>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</si>
  <si>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</si>
  <si>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</si>
  <si>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</si>
  <si>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</si>
  <si>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</si>
  <si>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</si>
  <si>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</si>
  <si>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</si>
  <si>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</si>
  <si>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</si>
  <si>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</si>
  <si>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</si>
  <si>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</si>
  <si>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</si>
  <si>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</si>
  <si>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</si>
  <si>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</si>
  <si>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</si>
  <si>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</si>
  <si>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</si>
  <si>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</si>
  <si>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</si>
  <si>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</si>
  <si>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</si>
  <si>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</si>
  <si>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</si>
  <si>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</si>
  <si>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</si>
  <si>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</si>
  <si>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</si>
  <si>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</si>
  <si>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</si>
  <si>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</si>
  <si>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</si>
  <si>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</si>
  <si>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</si>
  <si>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</si>
  <si>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</si>
  <si>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</si>
  <si>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</si>
  <si>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</si>
  <si>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</si>
  <si>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</si>
  <si>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</si>
  <si>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</si>
  <si>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</si>
  <si>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</si>
  <si>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</si>
  <si>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</si>
  <si>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</si>
  <si>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</si>
  <si>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</si>
  <si>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</si>
  <si>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</si>
  <si>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</si>
  <si>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</si>
  <si>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</si>
  <si>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</si>
  <si>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</si>
  <si>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</si>
  <si>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</si>
  <si>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</si>
  <si>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</si>
  <si>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</si>
  <si>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</si>
  <si>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</si>
  <si>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</si>
  <si>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</si>
  <si>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</si>
  <si>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</si>
  <si>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</si>
  <si>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</si>
  <si>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</si>
  <si>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</si>
  <si>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</si>
  <si>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</si>
  <si>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</si>
  <si>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</si>
  <si>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</si>
  <si>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</si>
  <si>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</si>
  <si>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</si>
  <si>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</si>
  <si>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</si>
  <si>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</si>
  <si>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</si>
  <si>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</si>
  <si>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</si>
  <si>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</si>
  <si>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</si>
  <si>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</si>
  <si>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</si>
  <si>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</si>
  <si>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</si>
  <si>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</si>
  <si>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</si>
  <si>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</si>
  <si>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</si>
  <si>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</si>
  <si>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</si>
  <si>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</si>
  <si>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</si>
  <si>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</si>
  <si>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</si>
  <si>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</si>
  <si>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</si>
  <si>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</si>
  <si>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</si>
  <si>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</si>
  <si>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</si>
  <si>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</si>
  <si>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</si>
  <si>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</si>
  <si>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</si>
  <si>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</si>
  <si>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</si>
  <si>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</si>
  <si>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</si>
  <si>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</si>
  <si>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</si>
  <si>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</si>
  <si>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</si>
  <si>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</si>
  <si>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</si>
  <si>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</si>
  <si>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</si>
  <si>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</si>
  <si>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</si>
  <si>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</si>
  <si>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</si>
  <si>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</si>
  <si>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</si>
  <si>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</si>
  <si>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</si>
  <si>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</si>
  <si>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</si>
  <si>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</si>
  <si>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</si>
  <si>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</si>
  <si>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</si>
  <si>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</si>
  <si>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</si>
  <si>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</si>
  <si>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</si>
  <si>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</si>
  <si>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</si>
  <si>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</si>
  <si>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</si>
  <si>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</si>
  <si>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</si>
  <si>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</si>
  <si>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</si>
  <si>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</si>
  <si>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</si>
  <si>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</si>
  <si>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</si>
  <si>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</si>
  <si>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</si>
  <si>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</si>
  <si>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</si>
  <si>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</si>
  <si>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</si>
  <si>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</si>
  <si>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</si>
  <si>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</si>
  <si>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</si>
  <si>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</si>
  <si>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</si>
  <si>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</si>
  <si>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</si>
  <si>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</si>
  <si>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</si>
  <si>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</si>
  <si>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</si>
  <si>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</si>
  <si>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</si>
  <si>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</si>
  <si>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</si>
  <si>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</si>
  <si>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</si>
  <si>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</si>
  <si>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</si>
  <si>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</si>
  <si>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</si>
  <si>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</si>
  <si>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</si>
  <si>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</si>
  <si>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</si>
  <si>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</si>
  <si>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</si>
  <si>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</si>
  <si>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</si>
  <si>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</si>
  <si>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</si>
  <si>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</si>
  <si>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</si>
  <si>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</si>
  <si>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</si>
  <si>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</si>
  <si>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</si>
  <si>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</si>
  <si>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</si>
  <si>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</si>
  <si>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</si>
  <si>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</si>
  <si>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</si>
  <si>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</si>
  <si>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</si>
  <si>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</si>
  <si>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</si>
  <si>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</si>
  <si>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</si>
  <si>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</si>
  <si>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</si>
  <si>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</si>
  <si>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</si>
  <si>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</si>
  <si>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</si>
  <si>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</si>
  <si>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</si>
  <si>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</si>
  <si>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</si>
  <si>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</si>
  <si>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</si>
  <si>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</si>
  <si>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</si>
  <si>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</si>
  <si>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</si>
  <si>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</si>
  <si>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</si>
  <si>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</si>
  <si>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</si>
  <si>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</si>
  <si>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</si>
  <si>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</si>
  <si>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</si>
  <si>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</si>
  <si>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</si>
  <si>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</si>
  <si>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</si>
  <si>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</si>
  <si>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</si>
  <si>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</si>
  <si>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</si>
  <si>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</si>
  <si>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</si>
  <si>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</si>
  <si>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</si>
  <si>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</si>
  <si>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</si>
  <si>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</si>
  <si>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</si>
  <si>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</si>
  <si>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</si>
  <si>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</si>
  <si>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</si>
  <si>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</si>
  <si>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</si>
  <si>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</si>
  <si>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</si>
  <si>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</si>
  <si>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</si>
  <si>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</si>
  <si>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</si>
  <si>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</si>
  <si>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</si>
  <si>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</si>
  <si>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</si>
  <si>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</si>
  <si>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</si>
  <si>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</si>
  <si>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</si>
  <si>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</si>
  <si>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</si>
  <si>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</si>
  <si>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</si>
  <si>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</si>
  <si>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</si>
  <si>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</si>
  <si>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</si>
  <si>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</si>
  <si>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</si>
  <si>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</si>
  <si>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</si>
  <si>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</si>
  <si>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</si>
  <si>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</si>
  <si>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</si>
  <si>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</si>
  <si>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</si>
  <si>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</si>
  <si>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</si>
  <si>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</si>
  <si>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</si>
  <si>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</si>
  <si>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</si>
  <si>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</si>
  <si>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</si>
  <si>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</si>
  <si>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</si>
  <si>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</si>
  <si>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</si>
  <si>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</si>
  <si>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</si>
  <si>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</si>
  <si>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</si>
  <si>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</si>
  <si>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</si>
  <si>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</si>
  <si>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</si>
  <si>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</si>
  <si>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</si>
  <si>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</si>
  <si>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</si>
  <si>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</si>
  <si>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</si>
  <si>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</si>
  <si>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</si>
  <si>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</si>
  <si>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</si>
  <si>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</si>
  <si>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</si>
  <si>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</si>
  <si>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</si>
  <si>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</si>
  <si>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</si>
  <si>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</si>
  <si>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</si>
  <si>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</si>
  <si>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</si>
  <si>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</si>
  <si>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</si>
  <si>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</si>
  <si>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</si>
  <si>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</si>
  <si>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</si>
  <si>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</si>
  <si>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</si>
  <si>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</si>
  <si>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</si>
  <si>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</si>
  <si>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</si>
  <si>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</si>
  <si>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</si>
  <si>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</si>
  <si>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</si>
  <si>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</si>
  <si>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</si>
  <si>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</si>
  <si>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</si>
  <si>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</si>
  <si>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</si>
  <si>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</si>
  <si>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</si>
  <si>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</si>
  <si>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</si>
  <si>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</si>
  <si>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</si>
  <si>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</si>
  <si>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</si>
  <si>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</si>
  <si>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</si>
  <si>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</si>
  <si>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</si>
  <si>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</si>
  <si>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</si>
  <si>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</si>
  <si>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</si>
  <si>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</si>
  <si>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</si>
  <si>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</si>
  <si>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</si>
  <si>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</si>
  <si>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</si>
  <si>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</si>
  <si>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</si>
  <si>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</si>
  <si>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</si>
  <si>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</si>
  <si>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</si>
  <si>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</si>
  <si>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</si>
  <si>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</si>
  <si>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</si>
  <si>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</si>
  <si>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</si>
  <si>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</si>
  <si>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</si>
  <si>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</si>
  <si>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</si>
  <si>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</si>
  <si>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</si>
  <si>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</si>
  <si>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</si>
  <si>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</si>
  <si>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</si>
  <si>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</si>
  <si>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</si>
  <si>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</si>
  <si>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</si>
  <si>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</si>
  <si>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</si>
  <si>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</si>
  <si>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</si>
  <si>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</si>
  <si>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</si>
  <si>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</si>
  <si>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</si>
  <si>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</si>
  <si>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</si>
  <si>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</si>
  <si>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</si>
  <si>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</si>
  <si>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</si>
  <si>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</si>
  <si>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</si>
  <si>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</si>
  <si>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</si>
  <si>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</si>
  <si>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</si>
  <si>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</si>
  <si>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</si>
  <si>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</si>
  <si>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</si>
  <si>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</si>
  <si>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</si>
  <si>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</si>
  <si>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</si>
  <si>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</si>
  <si>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</si>
  <si>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</si>
  <si>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</si>
  <si>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</si>
  <si>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</si>
  <si>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</si>
  <si>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</si>
  <si>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</si>
  <si>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</si>
  <si>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</si>
  <si>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</si>
  <si>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</si>
  <si>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</si>
  <si>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</si>
  <si>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</si>
  <si>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</si>
  <si>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</si>
  <si>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</si>
  <si>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</si>
  <si>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</si>
  <si>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</si>
  <si>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</si>
  <si>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</si>
  <si>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</si>
  <si>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</si>
  <si>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</si>
  <si>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</si>
  <si>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</si>
  <si>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</si>
  <si>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</si>
  <si>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</si>
  <si>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</si>
  <si>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</si>
  <si>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</si>
  <si>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</si>
  <si>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</si>
  <si>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</si>
  <si>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</si>
  <si>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</si>
  <si>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</si>
  <si>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</si>
  <si>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</si>
  <si>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</si>
  <si>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</si>
  <si>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</si>
  <si>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</si>
  <si>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</si>
  <si>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</si>
  <si>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</si>
  <si>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</si>
  <si>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</si>
  <si>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</si>
  <si>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</si>
  <si>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</si>
  <si>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</si>
  <si>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</si>
  <si>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</si>
  <si>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</si>
  <si>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</si>
  <si>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</si>
  <si>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</si>
  <si>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</si>
  <si>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</si>
  <si>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</si>
  <si>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</si>
  <si>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</si>
  <si>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</si>
  <si>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</si>
  <si>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</si>
  <si>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</si>
  <si>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</si>
  <si>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</si>
  <si>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</si>
  <si>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</si>
  <si>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</si>
  <si>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</si>
  <si>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</si>
  <si>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</si>
  <si>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</si>
  <si>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</si>
  <si>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</si>
  <si>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</si>
  <si>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</si>
  <si>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</si>
  <si>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</si>
  <si>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</si>
  <si>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</si>
  <si>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</si>
  <si>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</si>
  <si>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</si>
  <si>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</si>
  <si>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</si>
  <si>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</si>
  <si>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</si>
  <si>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</si>
  <si>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</si>
  <si>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</si>
  <si>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</si>
  <si>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</si>
  <si>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</si>
  <si>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</si>
  <si>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</si>
  <si>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</si>
  <si>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</si>
  <si>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</si>
  <si>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</si>
  <si>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</si>
  <si>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</si>
  <si>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</si>
  <si>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</si>
  <si>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</si>
  <si>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</si>
  <si>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</si>
  <si>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</si>
  <si>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</si>
  <si>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</si>
  <si>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</si>
  <si>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</si>
  <si>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</si>
  <si>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</si>
  <si>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</si>
  <si>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</si>
  <si>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</si>
  <si>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</si>
  <si>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</si>
  <si>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</si>
  <si>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</si>
  <si>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</si>
  <si>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</si>
  <si>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</si>
  <si>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</si>
  <si>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</si>
  <si>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</si>
  <si>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</si>
  <si>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</si>
  <si>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</si>
  <si>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</si>
  <si>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</si>
  <si>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</si>
  <si>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</si>
  <si>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</si>
  <si>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</si>
  <si>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</si>
  <si>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</si>
  <si>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</si>
  <si>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</si>
  <si>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</si>
  <si>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</si>
  <si>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</si>
  <si>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</si>
  <si>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</si>
  <si>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</si>
  <si>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</si>
  <si>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</si>
  <si>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</si>
  <si>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</si>
  <si>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</si>
  <si>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</si>
  <si>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</si>
  <si>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</si>
  <si>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</si>
  <si>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</si>
  <si>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</si>
  <si>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</si>
  <si>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</si>
  <si>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</si>
  <si>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</si>
  <si>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</si>
  <si>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</si>
  <si>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</si>
  <si>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</si>
  <si>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</si>
  <si>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</si>
  <si>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</si>
  <si>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</si>
  <si>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</si>
  <si>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</si>
  <si>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</si>
  <si>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</si>
  <si>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</si>
  <si>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</si>
  <si>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</si>
  <si>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</si>
  <si>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</si>
  <si>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</si>
  <si>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</si>
  <si>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</si>
  <si>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</si>
  <si>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</si>
  <si>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</si>
  <si>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</si>
  <si>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</si>
  <si>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</si>
  <si>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</si>
  <si>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</si>
  <si>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</si>
  <si>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</si>
  <si>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</si>
  <si>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</si>
  <si>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</si>
  <si>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</si>
  <si>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</si>
  <si>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</si>
  <si>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</si>
  <si>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</si>
  <si>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</si>
  <si>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</si>
  <si>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</si>
  <si>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</si>
  <si>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</si>
  <si>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</si>
  <si>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</si>
  <si>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</si>
  <si>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</si>
  <si>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</si>
  <si>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</si>
  <si>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</si>
  <si>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</si>
  <si>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</si>
  <si>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</si>
  <si>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</si>
  <si>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</si>
  <si>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</si>
  <si>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</si>
  <si>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</si>
  <si>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</si>
  <si>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</si>
  <si>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</si>
  <si>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</si>
  <si>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</si>
  <si>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</si>
  <si>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</si>
  <si>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</si>
  <si>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</si>
  <si>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</si>
  <si>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</si>
  <si>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</si>
  <si>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</si>
  <si>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</si>
  <si>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</si>
  <si>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</si>
  <si>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</si>
  <si>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</si>
  <si>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</si>
  <si>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</si>
  <si>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</si>
  <si>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</si>
  <si>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</si>
  <si>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</si>
  <si>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</si>
  <si>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</si>
  <si>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</si>
  <si>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</si>
  <si>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</si>
  <si>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</si>
  <si>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</si>
  <si>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</si>
  <si>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</si>
  <si>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</si>
  <si>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</si>
  <si>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</si>
  <si>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</si>
  <si>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</si>
  <si>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</si>
  <si>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</si>
  <si>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</si>
  <si>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</si>
  <si>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</si>
  <si>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</si>
  <si>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</si>
  <si>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</si>
  <si>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</si>
  <si>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</si>
  <si>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</si>
  <si>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</si>
  <si>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</si>
  <si>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</si>
  <si>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</si>
  <si>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</si>
  <si>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</si>
  <si>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</si>
  <si>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</si>
  <si>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</si>
  <si>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</si>
  <si>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</si>
  <si>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</si>
  <si>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</si>
  <si>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</si>
  <si>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</si>
  <si>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</si>
  <si>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</si>
  <si>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</si>
  <si>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</si>
  <si>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</si>
  <si>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</si>
  <si>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</si>
  <si>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</si>
  <si>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</si>
  <si>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</si>
  <si>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</si>
  <si>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</si>
  <si>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</si>
  <si>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</si>
  <si>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</si>
  <si>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</si>
  <si>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</si>
  <si>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</si>
  <si>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</si>
  <si>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</si>
  <si>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</si>
  <si>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</si>
  <si>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</si>
  <si>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</si>
  <si>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</si>
  <si>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</si>
  <si>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</si>
  <si>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</si>
  <si>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</si>
  <si>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</si>
  <si>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</si>
  <si>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</si>
  <si>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</si>
  <si>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</si>
  <si>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</si>
  <si>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</si>
  <si>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</si>
  <si>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</si>
  <si>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</si>
  <si>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</si>
  <si>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</si>
  <si>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</si>
  <si>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</si>
  <si>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</si>
  <si>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</si>
  <si>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</si>
  <si>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</si>
  <si>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</si>
  <si>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</si>
  <si>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</si>
  <si>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</si>
  <si>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</si>
  <si>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</si>
  <si>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</si>
  <si>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</si>
  <si>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</si>
  <si>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</si>
  <si>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</si>
  <si>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</si>
  <si>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</si>
  <si>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</si>
  <si>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</si>
  <si>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</si>
  <si>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</si>
  <si>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</si>
  <si>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</si>
  <si>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</si>
  <si>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</si>
  <si>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</si>
  <si>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</si>
  <si>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</si>
  <si>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</si>
  <si>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</si>
  <si>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</si>
  <si>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</si>
  <si>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</si>
  <si>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</si>
  <si>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</si>
  <si>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</si>
  <si>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</si>
  <si>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</si>
  <si>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</si>
  <si>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</si>
  <si>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</si>
  <si>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</si>
  <si>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</si>
  <si>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</si>
  <si>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</si>
  <si>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</si>
  <si>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</si>
  <si>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</si>
  <si>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</si>
  <si>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</si>
  <si>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</si>
  <si>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</si>
  <si>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</si>
  <si>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</si>
  <si>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</si>
  <si>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</si>
  <si>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</si>
  <si>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</si>
  <si>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</si>
  <si>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</si>
  <si>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</si>
  <si>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</si>
  <si>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</si>
  <si>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</si>
  <si>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</si>
  <si>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</si>
  <si>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</si>
  <si>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</si>
  <si>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</si>
  <si>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</si>
  <si>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</si>
  <si>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</si>
  <si>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</si>
  <si>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</si>
  <si>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</si>
  <si>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</si>
  <si>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</si>
  <si>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</si>
  <si>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</si>
  <si>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</si>
  <si>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</si>
  <si>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</si>
  <si>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</si>
  <si>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</si>
  <si>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</si>
  <si>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</si>
  <si>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</si>
  <si>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</si>
  <si>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</si>
  <si>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</si>
  <si>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</si>
  <si>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</si>
  <si>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</si>
  <si>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</si>
  <si>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</si>
  <si>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</si>
  <si>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</si>
  <si>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</si>
  <si>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</si>
  <si>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</si>
  <si>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</si>
  <si>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</si>
  <si>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</si>
  <si>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</si>
  <si>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</si>
  <si>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</si>
  <si>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</si>
  <si>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</si>
  <si>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</si>
  <si>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</si>
  <si>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</si>
  <si>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</si>
  <si>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</si>
  <si>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</si>
  <si>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</si>
  <si>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</si>
  <si>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</si>
  <si>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</si>
  <si>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</si>
  <si>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</si>
  <si>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</si>
  <si>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</si>
  <si>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</si>
  <si>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</si>
  <si>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</si>
  <si>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</si>
  <si>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</si>
  <si>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</si>
  <si>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</si>
  <si>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</si>
  <si>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</si>
  <si>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</si>
  <si>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</si>
  <si>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</si>
  <si>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</si>
  <si>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</si>
  <si>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</si>
  <si>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</si>
  <si>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</si>
  <si>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</si>
  <si>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</si>
  <si>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</si>
  <si>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</si>
  <si>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</si>
  <si>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</si>
  <si>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</si>
  <si>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</si>
  <si>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</si>
  <si>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</si>
  <si>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</si>
  <si>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</si>
  <si>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</si>
  <si>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</si>
  <si>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</si>
  <si>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</si>
  <si>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</si>
  <si>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</si>
  <si>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</si>
  <si>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</si>
  <si>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</si>
  <si>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</si>
  <si>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</si>
  <si>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</si>
  <si>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</si>
  <si>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</si>
  <si>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</si>
  <si>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</si>
  <si>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</si>
  <si>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</si>
  <si>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</si>
  <si>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</si>
  <si>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</si>
  <si>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</si>
  <si>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</si>
  <si>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</si>
  <si>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</si>
  <si>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</si>
  <si>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</si>
  <si>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</si>
  <si>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</si>
  <si>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</si>
  <si>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</si>
  <si>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</si>
  <si>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</si>
  <si>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</si>
  <si>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</si>
  <si>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</si>
  <si>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</si>
  <si>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</si>
  <si>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</si>
  <si>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</si>
  <si>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</si>
  <si>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</si>
  <si>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</si>
  <si>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</si>
  <si>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</si>
  <si>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</si>
  <si>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</si>
  <si>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</si>
  <si>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</si>
  <si>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</si>
  <si>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</si>
  <si>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</si>
  <si>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</si>
  <si>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</si>
  <si>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</si>
  <si>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</si>
  <si>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</si>
  <si>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</si>
  <si>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</si>
  <si>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</si>
  <si>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</si>
  <si>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</si>
  <si>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</si>
  <si>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</si>
  <si>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</si>
  <si>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</si>
  <si>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</si>
  <si>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</si>
  <si>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</si>
  <si>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</si>
  <si>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</si>
  <si>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</si>
  <si>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</si>
  <si>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</si>
  <si>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</si>
  <si>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</si>
  <si>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</si>
  <si>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</si>
  <si>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</si>
  <si>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</si>
  <si>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</si>
  <si>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</si>
  <si>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</si>
  <si>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</si>
  <si>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</si>
  <si>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</si>
  <si>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</si>
  <si>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</si>
  <si>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</si>
  <si>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</si>
  <si>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</si>
  <si>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</si>
  <si>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</si>
  <si>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</si>
  <si>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</si>
  <si>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</si>
  <si>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</si>
  <si>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</si>
  <si>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</si>
  <si>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</si>
  <si>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</si>
  <si>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</si>
  <si>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</si>
  <si>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</si>
  <si>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</si>
  <si>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</si>
  <si>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</si>
  <si>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</si>
  <si>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</si>
  <si>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</si>
  <si>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</si>
  <si>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</si>
  <si>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</si>
  <si>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</si>
  <si>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</si>
  <si>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</si>
  <si>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</si>
  <si>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</si>
  <si>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</si>
  <si>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</si>
  <si>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</si>
  <si>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</si>
  <si>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</si>
  <si>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</si>
  <si>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</si>
  <si>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</si>
  <si>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</si>
  <si>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</si>
  <si>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</si>
  <si>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</si>
  <si>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</si>
  <si>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</si>
  <si>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</si>
  <si>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</si>
  <si>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</si>
  <si>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</si>
  <si>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</si>
  <si>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</si>
  <si>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</si>
  <si>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</si>
  <si>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</si>
  <si>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</si>
  <si>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</si>
  <si>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</si>
  <si>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</si>
  <si>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</si>
  <si>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</si>
  <si>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</si>
  <si>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</si>
  <si>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</si>
  <si>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</si>
  <si>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</si>
  <si>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</si>
  <si>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</si>
  <si>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</si>
  <si>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</si>
  <si>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</si>
  <si>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</si>
  <si>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</si>
  <si>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</si>
  <si>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</si>
  <si>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</si>
  <si>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</si>
  <si>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</si>
  <si>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</si>
  <si>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</si>
  <si>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</si>
  <si>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</si>
  <si>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</si>
  <si>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</si>
  <si>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</si>
  <si>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</si>
  <si>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</si>
  <si>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</si>
  <si>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</si>
  <si>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</si>
  <si>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</si>
  <si>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</si>
  <si>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</si>
  <si>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</si>
  <si>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</si>
  <si>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</si>
  <si>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</si>
  <si>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</si>
  <si>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</si>
  <si>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</si>
  <si>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</si>
  <si>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</si>
  <si>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</si>
  <si>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</si>
  <si>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</si>
  <si>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</si>
  <si>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</si>
  <si>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</si>
  <si>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</si>
  <si>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</si>
  <si>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</si>
  <si>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</si>
  <si>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</si>
  <si>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</si>
  <si>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</si>
  <si>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</si>
  <si>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</si>
  <si>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</si>
  <si>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</si>
  <si>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</si>
  <si>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</si>
  <si>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</si>
  <si>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</si>
  <si>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</si>
  <si>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</si>
  <si>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</si>
  <si>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</si>
  <si>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</si>
  <si>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</si>
  <si>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</si>
  <si>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</si>
  <si>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</si>
  <si>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</si>
  <si>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</si>
  <si>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</si>
  <si>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</si>
  <si>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</si>
  <si>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</si>
  <si>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</si>
  <si>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</si>
  <si>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</si>
  <si>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</si>
  <si>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</si>
  <si>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</si>
  <si>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</si>
  <si>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</si>
  <si>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</si>
  <si>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</si>
  <si>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</si>
  <si>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</si>
  <si>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</si>
  <si>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</si>
  <si>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</si>
  <si>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</si>
  <si>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</si>
  <si>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</si>
  <si>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</si>
  <si>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</si>
  <si>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</si>
  <si>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</si>
  <si>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</si>
  <si>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</si>
  <si>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</si>
  <si>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</si>
  <si>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</si>
  <si>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</si>
  <si>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</si>
  <si>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</si>
  <si>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</si>
  <si>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</si>
  <si>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</si>
  <si>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</si>
  <si>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</si>
  <si>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</si>
  <si>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</si>
  <si>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</si>
  <si>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</si>
  <si>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</si>
  <si>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</si>
  <si>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</si>
  <si>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</si>
  <si>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</si>
  <si>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</si>
  <si>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</si>
  <si>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</si>
  <si>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</si>
  <si>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</si>
  <si>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</si>
  <si>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</si>
  <si>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</si>
  <si>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</si>
  <si>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</si>
  <si>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</si>
  <si>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</si>
  <si>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</si>
  <si>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</si>
  <si>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</si>
  <si>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</si>
  <si>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</si>
  <si>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</si>
  <si>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</si>
  <si>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</si>
  <si>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</si>
  <si>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</si>
  <si>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</si>
  <si>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</si>
  <si>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</si>
  <si>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</si>
  <si>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</si>
  <si>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</si>
  <si>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</si>
  <si>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</si>
  <si>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</si>
  <si>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</si>
  <si>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</si>
  <si>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</si>
  <si>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</si>
  <si>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</si>
  <si>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</si>
  <si>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</si>
  <si>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</si>
  <si>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</si>
  <si>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</si>
  <si>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</si>
  <si>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</si>
  <si>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</si>
  <si>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</si>
  <si>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</si>
  <si>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</si>
  <si>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</si>
  <si>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</si>
  <si>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</si>
  <si>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</si>
  <si>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</si>
  <si>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</si>
  <si>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</si>
  <si>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</si>
  <si>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</si>
  <si>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</si>
  <si>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</si>
  <si>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</si>
  <si>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</si>
  <si>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</si>
  <si>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</si>
  <si>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</si>
  <si>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</si>
  <si>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</si>
  <si>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</si>
  <si>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</si>
  <si>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</si>
  <si>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</si>
  <si>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</si>
  <si>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</si>
  <si>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</si>
  <si>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</si>
  <si>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</si>
  <si>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</si>
  <si>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</si>
  <si>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</si>
  <si>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</si>
  <si>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</si>
  <si>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</si>
  <si>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</si>
  <si>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</si>
  <si>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</si>
  <si>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</si>
  <si>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</si>
  <si>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</si>
  <si>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</si>
  <si>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</si>
  <si>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</si>
  <si>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</si>
  <si>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</si>
  <si>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</si>
  <si>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</si>
  <si>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</si>
  <si>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</si>
  <si>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</si>
  <si>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</si>
  <si>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</si>
  <si>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</si>
  <si>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</si>
  <si>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</si>
  <si>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</si>
  <si>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</si>
  <si>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</si>
  <si>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</si>
  <si>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</si>
  <si>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</si>
  <si>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</si>
  <si>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</si>
  <si>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</si>
  <si>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</si>
  <si>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</si>
  <si>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</si>
  <si>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</si>
  <si>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</si>
  <si>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</si>
  <si>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</si>
  <si>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</si>
  <si>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</si>
  <si>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</si>
  <si>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</si>
  <si>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</si>
  <si>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</si>
  <si>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</si>
  <si>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</si>
  <si>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</si>
  <si>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</si>
  <si>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</si>
  <si>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</si>
  <si>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</si>
  <si>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</si>
  <si>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</si>
  <si>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</si>
  <si>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</si>
  <si>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</si>
  <si>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</si>
  <si>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</si>
  <si>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</si>
  <si>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</si>
  <si>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</si>
  <si>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</si>
  <si>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</si>
  <si>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</si>
  <si>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</si>
  <si>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</si>
  <si>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</si>
  <si>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</si>
  <si>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</si>
  <si>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</si>
  <si>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</si>
  <si>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</si>
  <si>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</si>
  <si>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</si>
  <si>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</si>
  <si>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</si>
  <si>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</si>
  <si>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</si>
  <si>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</si>
  <si>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</si>
  <si>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</si>
  <si>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</si>
  <si>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</si>
  <si>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</si>
  <si>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</si>
  <si>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</si>
  <si>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</si>
  <si>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</si>
  <si>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</si>
  <si>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</si>
  <si>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</si>
  <si>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</si>
  <si>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</si>
  <si>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</si>
  <si>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</si>
  <si>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</si>
  <si>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</si>
  <si>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</si>
  <si>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</si>
  <si>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</si>
  <si>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</si>
  <si>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</si>
  <si>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</si>
  <si>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</si>
  <si>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</si>
  <si>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</si>
  <si>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</si>
  <si>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</si>
  <si>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</si>
  <si>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</si>
  <si>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</si>
  <si>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</si>
  <si>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</si>
  <si>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</si>
  <si>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</si>
  <si>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</si>
  <si>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</si>
  <si>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</si>
  <si>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</si>
  <si>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</si>
  <si>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</si>
  <si>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</si>
  <si>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</si>
  <si>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</si>
  <si>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</si>
  <si>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</si>
  <si>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</si>
  <si>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</si>
  <si>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</si>
  <si>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</si>
  <si>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</si>
  <si>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</si>
  <si>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</si>
  <si>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</si>
  <si>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</si>
  <si>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</si>
  <si>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</si>
  <si>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</si>
  <si>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</si>
  <si>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</si>
  <si>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</si>
  <si>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</si>
  <si>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</si>
  <si>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</si>
  <si>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</si>
  <si>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</si>
  <si>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</si>
  <si>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</si>
  <si>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</si>
  <si>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</si>
  <si>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</si>
  <si>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</si>
  <si>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</si>
  <si>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</si>
  <si>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</si>
  <si>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</si>
  <si>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</si>
  <si>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</si>
  <si>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</si>
  <si>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</si>
  <si>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</si>
  <si>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</si>
  <si>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</si>
  <si>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</si>
  <si>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</si>
  <si>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</si>
  <si>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</si>
  <si>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</si>
  <si>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</si>
  <si>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</si>
  <si>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</si>
  <si>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</si>
  <si>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</si>
  <si>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</si>
  <si>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</si>
  <si>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</si>
  <si>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</si>
  <si>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</si>
  <si>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</si>
  <si>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</si>
  <si>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</si>
  <si>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</si>
  <si>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</si>
  <si>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</si>
  <si>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</si>
  <si>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</si>
  <si>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</si>
  <si>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</si>
  <si>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</si>
  <si>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</si>
  <si>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</si>
  <si>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</si>
  <si>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</si>
  <si>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</si>
  <si>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</si>
  <si>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</si>
  <si>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</si>
  <si>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</si>
  <si>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</si>
  <si>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</si>
  <si>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</si>
  <si>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</si>
  <si>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</si>
  <si>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</si>
  <si>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</si>
  <si>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</si>
  <si>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</si>
  <si>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</si>
  <si>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</si>
  <si>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</si>
  <si>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</si>
  <si>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</si>
  <si>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</si>
  <si>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</si>
  <si>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</si>
  <si>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</si>
  <si>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</si>
  <si>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</si>
  <si>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</si>
  <si>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</si>
  <si>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</si>
  <si>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</si>
  <si>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</si>
  <si>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</si>
  <si>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</si>
  <si>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</si>
  <si>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</si>
  <si>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</si>
  <si>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</si>
  <si>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</si>
  <si>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</si>
  <si>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</si>
  <si>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</si>
  <si>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</si>
  <si>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</si>
  <si>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</si>
  <si>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</si>
  <si>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</si>
  <si>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</si>
  <si>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</si>
  <si>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</si>
  <si>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</si>
  <si>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</si>
  <si>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</si>
  <si>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</si>
  <si>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</si>
  <si>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</si>
  <si>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</si>
  <si>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</si>
  <si>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</si>
  <si>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</si>
  <si>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</si>
  <si>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</si>
  <si>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</si>
  <si>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</si>
  <si>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</si>
  <si>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</si>
  <si>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</si>
  <si>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</si>
  <si>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</si>
  <si>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</si>
  <si>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</si>
  <si>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</si>
  <si>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</si>
  <si>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</si>
  <si>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</si>
  <si>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</si>
  <si>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</si>
  <si>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</si>
  <si>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</si>
  <si>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</si>
  <si>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</si>
  <si>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</si>
  <si>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</si>
  <si>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</si>
  <si>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</si>
  <si>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</si>
  <si>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</si>
  <si>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</si>
  <si>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</si>
  <si>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</si>
  <si>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</si>
  <si>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</si>
  <si>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</si>
  <si>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</si>
  <si>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</si>
  <si>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</si>
  <si>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</si>
  <si>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</si>
  <si>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</si>
  <si>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</si>
  <si>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</si>
  <si>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</si>
  <si>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</si>
  <si>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</si>
  <si>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</si>
  <si>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</si>
  <si>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</si>
  <si>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</si>
  <si>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</si>
  <si>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</si>
  <si>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</si>
  <si>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</si>
  <si>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</si>
  <si>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</si>
  <si>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</si>
  <si>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</si>
  <si>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</si>
  <si>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</si>
  <si>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</si>
  <si>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</si>
  <si>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</si>
  <si>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</si>
  <si>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</si>
  <si>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</si>
  <si>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</si>
  <si>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</si>
  <si>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</si>
  <si>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</si>
  <si>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</si>
  <si>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</si>
  <si>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</si>
  <si>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</si>
  <si>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</si>
  <si>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</si>
  <si>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</si>
  <si>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</si>
  <si>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</si>
  <si>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</si>
  <si>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</si>
  <si>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</si>
  <si>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</si>
  <si>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</si>
  <si>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</si>
  <si>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</si>
  <si>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</si>
  <si>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</si>
  <si>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</si>
  <si>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</si>
  <si>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</si>
  <si>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</si>
  <si>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</si>
  <si>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</si>
  <si>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</si>
  <si>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</si>
  <si>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</si>
  <si>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</si>
  <si>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</si>
  <si>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</si>
  <si>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</si>
  <si>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</si>
  <si>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</si>
  <si>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</si>
  <si>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</si>
  <si>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</si>
  <si>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</si>
  <si>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</si>
  <si>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</si>
  <si>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</si>
  <si>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</si>
  <si>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</si>
  <si>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</si>
  <si>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</si>
  <si>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</si>
  <si>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</si>
  <si>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</si>
  <si>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</si>
  <si>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</si>
  <si>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</si>
  <si>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</si>
  <si>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</si>
  <si>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</si>
  <si>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</si>
  <si>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</si>
  <si>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</si>
  <si>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</si>
  <si>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</si>
  <si>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</si>
  <si>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</si>
  <si>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</si>
  <si>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</si>
  <si>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</si>
  <si>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</si>
  <si>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</si>
  <si>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</si>
  <si>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</si>
  <si>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</si>
  <si>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</si>
  <si>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</si>
  <si>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</si>
  <si>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</si>
  <si>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</si>
  <si>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</si>
  <si>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</si>
  <si>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</si>
  <si>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</si>
  <si>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</si>
  <si>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</si>
  <si>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</si>
  <si>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</si>
  <si>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</si>
  <si>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</si>
  <si>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</si>
  <si>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</si>
  <si>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</si>
  <si>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</si>
  <si>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</si>
  <si>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</si>
  <si>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</si>
  <si>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</si>
  <si>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</si>
  <si>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</si>
  <si>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</si>
  <si>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</si>
  <si>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</si>
  <si>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</si>
  <si>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</si>
  <si>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</si>
  <si>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</si>
  <si>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</si>
  <si>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</si>
  <si>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</si>
  <si>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</si>
  <si>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</si>
  <si>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</si>
  <si>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</si>
  <si>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</si>
  <si>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</si>
  <si>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</si>
  <si>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</si>
  <si>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</si>
  <si>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</si>
  <si>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</si>
  <si>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</si>
  <si>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</si>
  <si>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</si>
  <si>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</si>
  <si>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</si>
  <si>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</si>
  <si>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</si>
  <si>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</si>
  <si>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</si>
  <si>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</si>
  <si>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</si>
  <si>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</si>
  <si>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</si>
  <si>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</si>
  <si>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</si>
  <si>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</si>
  <si>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</si>
  <si>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</si>
  <si>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</si>
  <si>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</si>
  <si>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</si>
  <si>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</si>
  <si>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</si>
  <si>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</si>
  <si>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</si>
  <si>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</si>
  <si>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</si>
  <si>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</si>
  <si>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</si>
  <si>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</si>
  <si>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</si>
  <si>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</si>
  <si>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</si>
  <si>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</si>
  <si>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</si>
  <si>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</si>
  <si>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</si>
  <si>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</si>
  <si>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</si>
  <si>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</si>
  <si>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</si>
  <si>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</si>
  <si>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</si>
  <si>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</si>
  <si>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</si>
  <si>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</si>
  <si>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</si>
  <si>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</si>
  <si>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</si>
  <si>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</si>
  <si>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</si>
  <si>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</si>
  <si>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</si>
  <si>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</si>
  <si>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</si>
  <si>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</si>
  <si>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</si>
  <si>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</si>
  <si>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</si>
  <si>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</si>
  <si>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</si>
  <si>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</si>
  <si>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</si>
  <si>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</si>
  <si>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</si>
  <si>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</si>
  <si>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</si>
  <si>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</si>
  <si>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</si>
  <si>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</si>
  <si>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</si>
  <si>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</si>
  <si>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</si>
  <si>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</si>
  <si>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</si>
  <si>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</si>
  <si>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</si>
  <si>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</si>
  <si>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</si>
  <si>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</si>
  <si>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</si>
  <si>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</si>
  <si>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</si>
  <si>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</si>
  <si>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</si>
  <si>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</si>
  <si>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</si>
  <si>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</si>
  <si>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</si>
  <si>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</si>
  <si>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</si>
  <si>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</si>
  <si>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</si>
  <si>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</si>
  <si>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</si>
  <si>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</si>
  <si>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</si>
  <si>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</si>
  <si>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</si>
  <si>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</si>
  <si>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</si>
  <si>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</si>
  <si>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</si>
  <si>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</si>
  <si>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</si>
  <si>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</si>
  <si>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</si>
  <si>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</si>
  <si>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</si>
  <si>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</si>
  <si>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</si>
  <si>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</si>
  <si>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</si>
  <si>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</si>
  <si>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</si>
  <si>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</si>
  <si>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</si>
  <si>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</si>
  <si>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</si>
  <si>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</si>
  <si>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</si>
  <si>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</si>
  <si>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</si>
  <si>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</si>
  <si>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</si>
  <si>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</si>
  <si>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</si>
  <si>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</si>
  <si>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</si>
  <si>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</si>
  <si>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</si>
  <si>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</si>
  <si>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</si>
  <si>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</si>
  <si>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</si>
  <si>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</si>
  <si>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</si>
  <si>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</si>
  <si>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</si>
  <si>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</si>
  <si>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</si>
  <si>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</si>
  <si>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</si>
  <si>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</si>
  <si>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</si>
  <si>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</si>
  <si>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</si>
  <si>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</si>
  <si>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</si>
  <si>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</si>
  <si>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</si>
  <si>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</si>
  <si>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</si>
  <si>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</si>
  <si>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</si>
  <si>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</si>
  <si>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</si>
  <si>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</si>
  <si>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</si>
  <si>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</si>
  <si>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</si>
  <si>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</si>
  <si>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</si>
  <si>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</si>
  <si>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</si>
  <si>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</si>
  <si>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</si>
  <si>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</si>
  <si>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</si>
  <si>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</si>
  <si>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</si>
  <si>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</si>
  <si>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</si>
  <si>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</si>
  <si>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</si>
  <si>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</si>
  <si>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</si>
  <si>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</si>
  <si>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</si>
  <si>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</si>
  <si>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</si>
  <si>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</si>
  <si>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</si>
  <si>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</si>
  <si>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</si>
  <si>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</si>
  <si>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</si>
  <si>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</si>
  <si>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</si>
  <si>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</si>
  <si>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</si>
  <si>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</si>
  <si>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</si>
  <si>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</si>
  <si>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</si>
  <si>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</si>
  <si>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</si>
  <si>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</si>
  <si>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</si>
  <si>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</si>
  <si>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</si>
  <si>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</si>
  <si>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</si>
  <si>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</si>
  <si>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</si>
  <si>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</si>
  <si>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</si>
  <si>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</si>
  <si>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</si>
  <si>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</si>
  <si>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</si>
  <si>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</si>
  <si>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</si>
  <si>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</si>
  <si>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</si>
  <si>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</si>
  <si>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</si>
  <si>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</si>
  <si>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</si>
  <si>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</si>
  <si>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</si>
  <si>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</si>
  <si>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</si>
  <si>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</si>
  <si>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</si>
  <si>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</si>
  <si>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</si>
  <si>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</si>
  <si>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</si>
  <si>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</si>
  <si>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</si>
  <si>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</si>
  <si>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</si>
  <si>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</si>
  <si>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</si>
  <si>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</si>
  <si>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</si>
  <si>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</si>
  <si>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</si>
  <si>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</si>
  <si>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</si>
  <si>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</si>
  <si>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</si>
  <si>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</si>
  <si>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</si>
  <si>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</si>
  <si>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</si>
  <si>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</si>
  <si>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</si>
  <si>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</si>
  <si>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</si>
  <si>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</si>
  <si>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</si>
  <si>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</si>
  <si>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</si>
  <si>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</si>
  <si>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</si>
  <si>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</si>
  <si>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</si>
  <si>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</si>
  <si>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</si>
  <si>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</si>
  <si>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</si>
  <si>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</si>
  <si>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</si>
  <si>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</si>
  <si>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</si>
  <si>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</si>
  <si>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</si>
  <si>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</si>
  <si>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</si>
  <si>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</si>
  <si>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</si>
  <si>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</si>
  <si>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</si>
  <si>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</si>
  <si>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</si>
  <si>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</si>
  <si>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</si>
  <si>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</si>
  <si>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</si>
  <si>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</si>
  <si>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</si>
  <si>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</si>
  <si>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</si>
  <si>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</si>
  <si>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</si>
  <si>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</si>
  <si>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</si>
  <si>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</si>
  <si>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</si>
  <si>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</si>
  <si>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</si>
  <si>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</si>
  <si>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</si>
  <si>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</si>
  <si>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</si>
  <si>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</si>
  <si>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</si>
  <si>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</si>
  <si>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</si>
  <si>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</si>
  <si>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</si>
  <si>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</si>
  <si>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</si>
  <si>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</si>
  <si>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</si>
  <si>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</si>
  <si>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</si>
  <si>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</si>
  <si>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</si>
  <si>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</si>
  <si>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</si>
  <si>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</si>
  <si>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</si>
  <si>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</si>
  <si>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</si>
  <si>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</si>
  <si>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</si>
  <si>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</si>
  <si>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</si>
  <si>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</si>
  <si>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</si>
  <si>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</si>
  <si>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</si>
  <si>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</si>
  <si>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</si>
  <si>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</si>
  <si>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</si>
  <si>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</si>
  <si>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</si>
  <si>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</si>
  <si>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</si>
  <si>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</si>
  <si>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</si>
  <si>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</si>
  <si>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</si>
  <si>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</si>
  <si>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</si>
  <si>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</si>
  <si>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</si>
  <si>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</si>
  <si>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</si>
  <si>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</si>
  <si>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</si>
  <si>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</si>
  <si>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</si>
  <si>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</si>
  <si>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</si>
  <si>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</si>
  <si>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</si>
  <si>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</si>
  <si>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</si>
  <si>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</si>
  <si>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</si>
  <si>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</si>
  <si>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</si>
  <si>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</si>
  <si>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</si>
  <si>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</si>
  <si>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</si>
  <si>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</si>
  <si>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</si>
  <si>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</si>
  <si>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</si>
  <si>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</si>
  <si>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</si>
  <si>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</si>
  <si>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</si>
  <si>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</si>
  <si>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</si>
  <si>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</si>
  <si>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</si>
  <si>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</si>
  <si>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</si>
  <si>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</si>
  <si>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</si>
  <si>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</si>
  <si>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</si>
  <si>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</si>
  <si>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</si>
  <si>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</si>
  <si>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</si>
  <si>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</si>
  <si>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</si>
  <si>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</si>
  <si>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</si>
  <si>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</si>
  <si>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</si>
  <si>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</si>
  <si>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</si>
  <si>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</si>
  <si>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</si>
  <si>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</si>
  <si>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</si>
  <si>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</si>
  <si>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</si>
  <si>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</si>
  <si>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</si>
  <si>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</si>
  <si>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</si>
  <si>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</si>
  <si>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</si>
  <si>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</si>
  <si>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</si>
  <si>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</si>
  <si>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</si>
  <si>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</si>
  <si>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</si>
  <si>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</si>
  <si>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</si>
  <si>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</si>
  <si>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</si>
  <si>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</si>
  <si>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</si>
  <si>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</si>
  <si>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</si>
  <si>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</si>
  <si>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</si>
  <si>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</si>
  <si>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</si>
  <si>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</si>
  <si>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</si>
  <si>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</si>
  <si>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</si>
  <si>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</si>
  <si>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</si>
  <si>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</si>
  <si>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</si>
  <si>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</si>
  <si>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</si>
  <si>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</si>
  <si>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</si>
  <si>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</si>
  <si>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</si>
  <si>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</si>
  <si>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</si>
  <si>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</si>
  <si>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</si>
  <si>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</si>
  <si>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</si>
  <si>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</si>
  <si>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</si>
  <si>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</si>
  <si>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</si>
  <si>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</si>
  <si>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</si>
  <si>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</si>
  <si>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</si>
  <si>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</si>
  <si>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</si>
  <si>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</si>
  <si>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</si>
  <si>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</si>
  <si>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</si>
  <si>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</si>
  <si>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</si>
  <si>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</si>
  <si>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</si>
  <si>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</si>
  <si>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</si>
  <si>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</si>
  <si>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</si>
  <si>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</si>
  <si>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</si>
  <si>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</si>
  <si>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</si>
  <si>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</si>
  <si>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</si>
  <si>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</si>
  <si>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</si>
  <si>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</si>
  <si>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</si>
  <si>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</si>
  <si>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</si>
  <si>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</si>
  <si>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</si>
  <si>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</si>
  <si>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</si>
  <si>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</si>
  <si>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</si>
  <si>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</si>
  <si>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</si>
  <si>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</si>
  <si>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</si>
  <si>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</si>
  <si>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</si>
  <si>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</si>
  <si>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</si>
  <si>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</si>
  <si>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</si>
  <si>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</si>
  <si>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</si>
  <si>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</si>
  <si>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</si>
  <si>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</si>
  <si>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</si>
  <si>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</si>
  <si>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</si>
  <si>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</si>
  <si>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</si>
  <si>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</si>
  <si>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</si>
  <si>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</si>
  <si>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</si>
  <si>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</si>
  <si>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</si>
  <si>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</si>
  <si>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</si>
  <si>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</si>
  <si>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</si>
  <si>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</si>
  <si>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</si>
  <si>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</si>
  <si>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</si>
  <si>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</si>
  <si>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</si>
  <si>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</si>
  <si>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</si>
  <si>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</si>
  <si>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</si>
  <si>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</si>
  <si>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</si>
  <si>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</si>
  <si>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</si>
  <si>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</si>
  <si>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</si>
  <si>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</si>
  <si>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</si>
  <si>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</si>
  <si>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</si>
  <si>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</si>
  <si>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</si>
  <si>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</si>
  <si>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</si>
  <si>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</si>
  <si>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</si>
  <si>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</si>
  <si>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</si>
  <si>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</si>
  <si>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</si>
  <si>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</si>
  <si>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</si>
  <si>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</si>
  <si>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</si>
  <si>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</si>
  <si>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</si>
  <si>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</si>
  <si>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</si>
  <si>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</si>
  <si>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</si>
  <si>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</si>
  <si>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</si>
  <si>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</si>
  <si>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</si>
  <si>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</si>
  <si>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</si>
  <si>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</si>
  <si>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</si>
  <si>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</si>
  <si>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</si>
  <si>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</si>
  <si>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</si>
  <si>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</si>
  <si>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</si>
  <si>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</si>
  <si>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</si>
  <si>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</si>
  <si>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</si>
  <si>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</si>
  <si>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</si>
  <si>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</si>
  <si>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</si>
  <si>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</si>
  <si>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</si>
  <si>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</si>
  <si>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</si>
  <si>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</si>
  <si>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</si>
  <si>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</si>
  <si>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</si>
  <si>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</si>
  <si>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</si>
  <si>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</si>
  <si>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</si>
  <si>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</si>
  <si>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</si>
  <si>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</si>
  <si>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</si>
  <si>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</si>
  <si>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</si>
  <si>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</si>
  <si>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</si>
  <si>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</si>
  <si>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</si>
  <si>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</si>
  <si>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</si>
  <si>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</si>
  <si>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</si>
  <si>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</si>
  <si>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</si>
  <si>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</si>
  <si>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</si>
  <si>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</si>
  <si>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</si>
  <si>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</si>
  <si>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</si>
  <si>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</si>
  <si>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</si>
  <si>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</si>
  <si>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</si>
  <si>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</si>
  <si>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</si>
  <si>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</si>
  <si>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</si>
  <si>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</si>
  <si>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</si>
  <si>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</si>
  <si>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</si>
  <si>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</si>
  <si>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</si>
  <si>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</si>
  <si>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</si>
  <si>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</si>
  <si>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</si>
  <si>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</si>
  <si>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</si>
  <si>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</si>
  <si>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</si>
  <si>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</si>
  <si>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</si>
  <si>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</si>
  <si>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</si>
  <si>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</si>
  <si>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</si>
  <si>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</si>
  <si>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</si>
  <si>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</si>
  <si>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</si>
  <si>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</si>
  <si>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</si>
  <si>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</si>
  <si>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</si>
  <si>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</si>
  <si>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</si>
  <si>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</si>
  <si>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</si>
  <si>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</si>
  <si>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</si>
  <si>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</si>
  <si>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</si>
  <si>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</si>
  <si>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</si>
  <si>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</si>
  <si>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</si>
  <si>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</si>
  <si>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</si>
  <si>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</si>
  <si>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</si>
  <si>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</si>
  <si>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</si>
  <si>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</si>
  <si>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</si>
  <si>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</si>
  <si>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</si>
  <si>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</si>
  <si>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</si>
  <si>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</si>
  <si>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</si>
  <si>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</si>
  <si>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</si>
  <si>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</si>
  <si>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</si>
  <si>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</si>
  <si>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</si>
  <si>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</si>
  <si>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</si>
  <si>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</si>
  <si>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</si>
  <si>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</si>
  <si>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</si>
  <si>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</si>
  <si>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</si>
  <si>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</si>
  <si>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</si>
  <si>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</si>
  <si>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</si>
  <si>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</si>
  <si>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</si>
  <si>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</si>
  <si>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</si>
  <si>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</si>
  <si>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</si>
  <si>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</si>
  <si>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</si>
  <si>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</si>
  <si>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</si>
  <si>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</si>
  <si>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</si>
  <si>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</si>
  <si>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</si>
  <si>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</si>
  <si>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</si>
  <si>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</si>
  <si>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</si>
  <si>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</si>
  <si>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</si>
  <si>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</si>
  <si>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</si>
  <si>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</si>
  <si>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</si>
  <si>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</si>
  <si>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</si>
  <si>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</si>
  <si>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</si>
  <si>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</si>
  <si>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</si>
  <si>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</si>
  <si>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</si>
  <si>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</si>
  <si>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</si>
  <si>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</si>
  <si>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</si>
  <si>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</si>
  <si>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</si>
  <si>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</si>
  <si>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</si>
  <si>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</si>
  <si>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</si>
  <si>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</si>
  <si>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</si>
  <si>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</si>
  <si>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</si>
  <si>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</si>
  <si>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</si>
  <si>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</si>
  <si>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</si>
  <si>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</si>
  <si>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</si>
  <si>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</si>
  <si>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</si>
  <si>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</si>
  <si>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</si>
  <si>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</si>
  <si>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</si>
  <si>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</si>
  <si>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</si>
  <si>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</si>
  <si>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</si>
  <si>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</si>
  <si>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</si>
  <si>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</si>
  <si>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</si>
  <si>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</si>
  <si>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</si>
  <si>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</si>
  <si>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</si>
  <si>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</si>
  <si>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</si>
  <si>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</si>
  <si>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</si>
  <si>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</si>
  <si>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</si>
  <si>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</si>
  <si>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</si>
  <si>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</si>
  <si>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</si>
  <si>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</si>
  <si>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</si>
  <si>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</si>
  <si>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</si>
  <si>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</si>
  <si>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</si>
  <si>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</si>
  <si>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</si>
  <si>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</si>
  <si>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</si>
  <si>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</si>
  <si>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</si>
  <si>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</si>
  <si>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</si>
  <si>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</si>
  <si>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</si>
  <si>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</si>
  <si>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</si>
  <si>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</si>
  <si>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</si>
  <si>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</si>
  <si>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</si>
  <si>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</si>
  <si>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</si>
  <si>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</si>
  <si>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</si>
  <si>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</si>
  <si>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</si>
  <si>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</si>
  <si>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</si>
  <si>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</si>
  <si>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</si>
  <si>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</si>
  <si>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</si>
  <si>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</si>
  <si>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</si>
  <si>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</si>
  <si>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</si>
  <si>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</si>
  <si>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</si>
  <si>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</si>
  <si>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</si>
  <si>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</si>
  <si>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</si>
  <si>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</si>
  <si>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</si>
  <si>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</si>
  <si>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</si>
  <si>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</si>
  <si>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</si>
  <si>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</si>
  <si>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</si>
  <si>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</si>
  <si>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</si>
  <si>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</si>
  <si>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</si>
  <si>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</si>
  <si>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</si>
  <si>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</si>
  <si>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</si>
  <si>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</si>
  <si>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</si>
  <si>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</si>
  <si>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</si>
  <si>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</si>
  <si>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</si>
  <si>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</si>
  <si>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</si>
  <si>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</si>
  <si>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</si>
  <si>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</si>
  <si>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</si>
  <si>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</si>
  <si>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</si>
  <si>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</si>
  <si>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</si>
  <si>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</si>
  <si>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</si>
  <si>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</si>
  <si>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</si>
  <si>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</si>
  <si>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</si>
  <si>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</si>
  <si>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</si>
  <si>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</si>
  <si>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</si>
  <si>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</si>
  <si>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</si>
  <si>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</si>
  <si>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</si>
  <si>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</si>
  <si>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</si>
  <si>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</si>
  <si>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</si>
  <si>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</si>
  <si>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</si>
  <si>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</si>
  <si>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</si>
  <si>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</si>
  <si>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</si>
  <si>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</si>
  <si>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</si>
  <si>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</si>
  <si>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</si>
  <si>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</si>
  <si>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</si>
  <si>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</si>
  <si>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</si>
  <si>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</si>
  <si>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</si>
  <si>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</si>
  <si>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</si>
  <si>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</si>
  <si>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</si>
  <si>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</si>
  <si>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</si>
  <si>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</si>
  <si>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</si>
  <si>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</si>
  <si>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</si>
  <si>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</si>
  <si>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</si>
  <si>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</si>
  <si>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</si>
  <si>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</si>
  <si>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</si>
  <si>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</si>
  <si>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</si>
  <si>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</si>
  <si>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</si>
  <si>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</si>
  <si>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</si>
  <si>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</si>
  <si>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</si>
  <si>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</si>
  <si>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</si>
  <si>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</si>
  <si>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</si>
  <si>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</si>
  <si>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</si>
  <si>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</si>
  <si>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</si>
  <si>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</si>
  <si>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</si>
  <si>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</si>
  <si>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</si>
  <si>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</si>
  <si>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</si>
  <si>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</si>
  <si>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</si>
  <si>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</si>
  <si>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</si>
  <si>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</si>
  <si>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</si>
  <si>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</si>
  <si>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</si>
  <si>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</si>
  <si>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</si>
  <si>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</si>
  <si>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</si>
  <si>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</si>
  <si>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</si>
  <si>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</si>
  <si>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</si>
  <si>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</si>
  <si>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</si>
  <si>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</si>
  <si>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</si>
  <si>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</si>
  <si>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</si>
  <si>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</si>
  <si>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</si>
  <si>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</si>
  <si>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</si>
  <si>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</si>
  <si>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</si>
  <si>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</si>
  <si>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</si>
  <si>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</si>
  <si>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</si>
  <si>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</si>
  <si>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</si>
  <si>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</si>
  <si>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</si>
  <si>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</si>
  <si>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</si>
  <si>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</si>
  <si>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</si>
  <si>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</si>
  <si>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</si>
  <si>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</si>
  <si>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</si>
  <si>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</si>
  <si>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</si>
  <si>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</si>
  <si>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</si>
  <si>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</si>
  <si>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</si>
  <si>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</si>
  <si>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</si>
  <si>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</si>
  <si>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</si>
  <si>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</si>
  <si>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</si>
  <si>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</si>
  <si>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</si>
  <si>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</si>
  <si>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</si>
  <si>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</si>
  <si>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</si>
  <si>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</si>
  <si>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</si>
  <si>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</si>
  <si>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</si>
  <si>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</si>
  <si>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</si>
  <si>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</si>
  <si>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</si>
  <si>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</si>
  <si>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</si>
  <si>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</si>
  <si>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</si>
  <si>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</si>
  <si>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</si>
  <si>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</si>
  <si>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</si>
  <si>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</si>
  <si>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</si>
  <si>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</si>
  <si>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</si>
  <si>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</si>
  <si>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</si>
  <si>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</si>
  <si>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</si>
  <si>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</si>
  <si>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</si>
  <si>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</si>
  <si>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</si>
  <si>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</si>
  <si>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</si>
  <si>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</si>
  <si>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</si>
  <si>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</si>
  <si>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</si>
  <si>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</si>
  <si>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</si>
  <si>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</si>
  <si>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</si>
  <si>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</si>
  <si>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</si>
  <si>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</si>
  <si>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</si>
  <si>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</si>
  <si>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</si>
  <si>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</si>
  <si>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</si>
  <si>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</si>
  <si>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</si>
  <si>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</si>
  <si>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</si>
  <si>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</si>
  <si>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</si>
  <si>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</si>
  <si>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</si>
  <si>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</si>
  <si>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</si>
  <si>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</si>
  <si>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</si>
  <si>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</si>
  <si>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</si>
  <si>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</si>
  <si>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</si>
  <si>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</si>
  <si>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</si>
  <si>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</si>
  <si>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</si>
  <si>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</si>
  <si>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</si>
  <si>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</si>
  <si>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</si>
  <si>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</si>
  <si>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</si>
  <si>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</si>
  <si>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</si>
  <si>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</si>
  <si>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</si>
  <si>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</si>
  <si>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</si>
  <si>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</si>
  <si>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</si>
  <si>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</si>
  <si>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</si>
  <si>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</si>
  <si>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</si>
  <si>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</si>
  <si>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</si>
  <si>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</si>
  <si>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</si>
  <si>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</si>
  <si>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</si>
  <si>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</si>
  <si>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</si>
  <si>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</si>
  <si>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</si>
  <si>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</si>
  <si>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</si>
  <si>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</si>
  <si>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</si>
  <si>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</si>
  <si>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</si>
  <si>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</si>
  <si>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</si>
  <si>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</si>
  <si>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</si>
  <si>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</si>
  <si>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</si>
  <si>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</si>
  <si>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</si>
  <si>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</si>
  <si>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</si>
  <si>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</si>
  <si>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</si>
  <si>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</si>
  <si>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</si>
  <si>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</si>
  <si>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</si>
  <si>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</si>
  <si>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</si>
  <si>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</si>
  <si>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</si>
  <si>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</si>
  <si>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</si>
  <si>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</si>
  <si>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</si>
  <si>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</si>
  <si>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</si>
  <si>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</si>
  <si>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</si>
  <si>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</si>
  <si>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</si>
  <si>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</si>
  <si>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</si>
  <si>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</si>
  <si>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</si>
  <si>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</si>
  <si>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</si>
  <si>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</si>
  <si>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</si>
  <si>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</si>
  <si>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</si>
  <si>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</si>
  <si>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</si>
  <si>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</si>
  <si>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</si>
  <si>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</si>
  <si>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</si>
  <si>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</si>
  <si>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</si>
  <si>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</si>
  <si>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</si>
  <si>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</si>
  <si>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</si>
  <si>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</si>
  <si>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</si>
  <si>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</si>
  <si>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</si>
  <si>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</si>
  <si>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</si>
  <si>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</si>
  <si>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</si>
  <si>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</si>
  <si>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</si>
  <si>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</si>
  <si>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</si>
  <si>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</si>
  <si>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</si>
  <si>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</si>
  <si>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</si>
  <si>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</si>
  <si>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</si>
  <si>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</si>
  <si>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</si>
  <si>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</si>
  <si>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</si>
  <si>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</si>
  <si>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</si>
  <si>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</si>
  <si>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</si>
  <si>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</si>
  <si>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</si>
  <si>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</si>
  <si>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</si>
  <si>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</si>
  <si>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</si>
  <si>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</si>
  <si>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</si>
  <si>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</si>
  <si>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</si>
  <si>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</si>
  <si>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</si>
  <si>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</si>
  <si>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</si>
  <si>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</si>
  <si>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</si>
  <si>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</si>
  <si>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</si>
  <si>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</si>
  <si>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</si>
  <si>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</si>
  <si>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</si>
  <si>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</si>
  <si>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</si>
  <si>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</si>
  <si>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</si>
  <si>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</si>
  <si>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</si>
  <si>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</si>
  <si>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</si>
  <si>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</si>
  <si>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</si>
  <si>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</si>
  <si>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</si>
  <si>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</si>
  <si>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</si>
  <si>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</si>
  <si>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</si>
  <si>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</si>
  <si>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</si>
  <si>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</si>
  <si>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</si>
  <si>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</si>
  <si>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</si>
  <si>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</si>
  <si>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</si>
  <si>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</si>
  <si>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</si>
  <si>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</si>
  <si>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</si>
  <si>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</si>
  <si>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</si>
  <si>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</si>
  <si>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</si>
  <si>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</si>
  <si>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</si>
  <si>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</si>
  <si>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</si>
  <si>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</si>
  <si>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</si>
  <si>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</si>
  <si>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</si>
  <si>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</si>
  <si>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</si>
  <si>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</si>
  <si>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</si>
  <si>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</si>
  <si>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</si>
  <si>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</si>
  <si>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</si>
  <si>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</si>
  <si>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</si>
  <si>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</si>
  <si>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</si>
  <si>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</si>
  <si>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</si>
  <si>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</si>
  <si>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</si>
  <si>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</si>
  <si>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</si>
  <si>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</si>
  <si>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</si>
  <si>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</si>
  <si>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</si>
  <si>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</si>
  <si>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</si>
  <si>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</si>
  <si>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</si>
  <si>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</si>
  <si>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</si>
  <si>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</si>
  <si>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</si>
  <si>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</si>
  <si>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</si>
  <si>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</si>
  <si>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</si>
  <si>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</si>
  <si>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</si>
  <si>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</si>
  <si>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</si>
  <si>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</si>
  <si>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</si>
  <si>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</si>
  <si>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</si>
  <si>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</si>
  <si>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</si>
  <si>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</si>
  <si>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</si>
  <si>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</si>
  <si>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</si>
  <si>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</si>
  <si>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</si>
  <si>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</si>
  <si>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</si>
  <si>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</si>
  <si>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</si>
  <si>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</si>
  <si>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</si>
  <si>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</si>
  <si>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</si>
  <si>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</si>
  <si>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</si>
  <si>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</si>
  <si>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</si>
  <si>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</si>
  <si>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</si>
  <si>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</si>
  <si>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</si>
  <si>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</si>
  <si>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</si>
  <si>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</si>
  <si>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</si>
  <si>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</si>
  <si>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</si>
  <si>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</si>
  <si>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</si>
  <si>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</si>
  <si>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</si>
  <si>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</si>
  <si>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</si>
  <si>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</si>
  <si>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</si>
  <si>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</si>
  <si>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</si>
  <si>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</si>
  <si>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</si>
  <si>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</si>
  <si>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</si>
  <si>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</si>
  <si>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</si>
  <si>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</si>
  <si>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</si>
  <si>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</si>
  <si>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</si>
  <si>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</si>
  <si>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</si>
  <si>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</si>
  <si>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</si>
  <si>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</si>
  <si>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</si>
  <si>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</si>
  <si>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</si>
  <si>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</si>
  <si>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</si>
  <si>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</si>
  <si>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</si>
  <si>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</si>
  <si>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</si>
  <si>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</si>
  <si>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</si>
  <si>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</si>
  <si>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</si>
  <si>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</si>
  <si>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</si>
  <si>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</si>
  <si>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</si>
  <si>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</si>
  <si>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</si>
  <si>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</si>
  <si>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</si>
  <si>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</si>
  <si>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</si>
  <si>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</si>
  <si>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</si>
  <si>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</si>
  <si>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</si>
  <si>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</si>
  <si>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</si>
  <si>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</si>
  <si>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</si>
  <si>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</si>
  <si>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</si>
  <si>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</si>
  <si>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</si>
  <si>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</si>
  <si>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</si>
  <si>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</si>
  <si>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</si>
  <si>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</si>
  <si>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</si>
  <si>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</si>
  <si>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</si>
  <si>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</si>
  <si>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</si>
  <si>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</si>
  <si>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</si>
  <si>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</si>
  <si>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</si>
  <si>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</si>
  <si>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</si>
  <si>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</si>
  <si>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</si>
  <si>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</si>
  <si>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</si>
  <si>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</si>
  <si>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</si>
  <si>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</si>
  <si>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</si>
  <si>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</si>
  <si>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</si>
  <si>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</si>
  <si>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</si>
  <si>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</si>
  <si>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</si>
  <si>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</si>
  <si>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</si>
  <si>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</si>
  <si>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</si>
  <si>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</si>
  <si>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</si>
  <si>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</si>
  <si>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</si>
  <si>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</si>
  <si>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</si>
  <si>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</si>
  <si>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</si>
  <si>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</si>
  <si>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</si>
  <si>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</si>
  <si>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</si>
  <si>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</si>
  <si>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</si>
  <si>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</si>
  <si>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</si>
  <si>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</si>
  <si>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</si>
  <si>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</si>
  <si>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</si>
  <si>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</si>
  <si>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</si>
  <si>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</si>
  <si>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</si>
  <si>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</si>
  <si>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</si>
  <si>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</si>
  <si>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</si>
  <si>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</si>
  <si>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</si>
  <si>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</si>
  <si>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</si>
  <si>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</si>
  <si>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</si>
  <si>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</si>
  <si>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</si>
  <si>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</si>
  <si>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</si>
  <si>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</si>
  <si>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</si>
  <si>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</si>
  <si>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</si>
  <si>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</si>
  <si>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</si>
  <si>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</si>
  <si>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</si>
  <si>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</si>
  <si>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</si>
  <si>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</si>
  <si>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</si>
  <si>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</si>
  <si>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</si>
  <si>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</si>
  <si>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</si>
  <si>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</si>
  <si>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</si>
  <si>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</si>
  <si>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</si>
  <si>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</si>
  <si>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</si>
  <si>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</si>
  <si>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</si>
  <si>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</si>
  <si>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</si>
  <si>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</si>
  <si>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</si>
  <si>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</si>
  <si>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</si>
  <si>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</si>
  <si>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</si>
  <si>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</si>
  <si>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</si>
  <si>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</si>
  <si>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</si>
  <si>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</si>
  <si>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</si>
  <si>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</si>
  <si>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</si>
  <si>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</si>
  <si>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</si>
  <si>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</si>
  <si>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</si>
  <si>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</si>
  <si>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</si>
  <si>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</si>
  <si>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</si>
  <si>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</si>
  <si>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</si>
  <si>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</si>
  <si>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</si>
  <si>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</si>
  <si>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</si>
  <si>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</si>
  <si>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</si>
  <si>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</si>
  <si>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</si>
  <si>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</si>
  <si>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</si>
  <si>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</si>
  <si>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</si>
  <si>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</si>
  <si>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</si>
  <si>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</si>
  <si>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</si>
  <si>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</si>
  <si>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</si>
  <si>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</si>
  <si>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</si>
  <si>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</si>
  <si>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</si>
  <si>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</si>
  <si>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</si>
  <si>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</si>
  <si>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</si>
  <si>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</si>
  <si>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</si>
  <si>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</si>
  <si>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</si>
  <si>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</si>
  <si>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</si>
  <si>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</si>
  <si>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</si>
  <si>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</si>
  <si>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</si>
  <si>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</si>
  <si>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</si>
  <si>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</si>
  <si>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</si>
  <si>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</si>
  <si>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</si>
  <si>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</si>
  <si>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</si>
  <si>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</si>
  <si>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</si>
  <si>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</si>
  <si>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</si>
  <si>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</si>
  <si>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</si>
  <si>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</si>
  <si>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</si>
  <si>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</si>
  <si>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</si>
  <si>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</si>
  <si>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</si>
  <si>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</si>
  <si>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</si>
  <si>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</si>
  <si>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</si>
  <si>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</si>
  <si>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</si>
  <si>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</si>
  <si>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</si>
  <si>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</si>
  <si>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</si>
  <si>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</si>
  <si>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</si>
  <si>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</si>
  <si>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</si>
  <si>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</si>
  <si>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</si>
  <si>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</si>
  <si>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</si>
  <si>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</si>
  <si>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</si>
  <si>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</si>
  <si>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</si>
  <si>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</si>
  <si>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</si>
  <si>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</si>
  <si>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</si>
  <si>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</si>
  <si>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</si>
  <si>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</si>
  <si>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</si>
  <si>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</si>
  <si>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</si>
  <si>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</si>
  <si>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</si>
  <si>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</si>
  <si>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</si>
  <si>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</si>
  <si>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</si>
  <si>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</si>
  <si>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</si>
  <si>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</si>
  <si>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</si>
  <si>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</si>
  <si>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</si>
  <si>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</si>
  <si>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</si>
  <si>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</si>
  <si>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</si>
  <si>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</si>
  <si>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</si>
  <si>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</si>
  <si>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</si>
  <si>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</si>
  <si>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</si>
  <si>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</si>
  <si>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</si>
  <si>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</si>
  <si>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</si>
  <si>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</si>
  <si>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</si>
  <si>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</si>
  <si>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</si>
  <si>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</si>
  <si>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</si>
  <si>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</si>
  <si>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</si>
  <si>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</si>
  <si>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</si>
  <si>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</si>
  <si>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</si>
  <si>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</si>
  <si>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</si>
  <si>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</si>
  <si>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</si>
  <si>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</si>
  <si>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</si>
  <si>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</si>
  <si>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</si>
  <si>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</si>
  <si>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</si>
  <si>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</si>
  <si>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</si>
  <si>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</si>
  <si>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</si>
  <si>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</si>
  <si>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</si>
  <si>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</si>
  <si>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</si>
  <si>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</si>
  <si>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</si>
  <si>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</si>
  <si>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</si>
  <si>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</si>
  <si>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</si>
  <si>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</si>
  <si>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</si>
  <si>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</si>
  <si>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</si>
  <si>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</si>
  <si>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</si>
  <si>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</si>
  <si>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</si>
  <si>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</si>
  <si>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</si>
  <si>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</si>
  <si>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</si>
  <si>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</si>
  <si>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</si>
  <si>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</si>
  <si>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</si>
  <si>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</si>
  <si>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</si>
  <si>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</si>
  <si>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</si>
  <si>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</si>
  <si>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</si>
  <si>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</si>
  <si>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</si>
  <si>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</si>
  <si>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</si>
  <si>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</si>
  <si>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</si>
  <si>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</si>
  <si>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</si>
  <si>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</si>
  <si>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</si>
  <si>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</si>
  <si>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</si>
  <si>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</si>
  <si>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</si>
  <si>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</si>
  <si>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</si>
  <si>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</si>
  <si>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</si>
  <si>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</si>
  <si>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</si>
  <si>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</si>
  <si>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</si>
  <si>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</si>
  <si>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</si>
  <si>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</si>
  <si>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</si>
  <si>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</si>
  <si>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</si>
  <si>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</si>
  <si>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</si>
  <si>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</si>
  <si>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</si>
  <si>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</si>
  <si>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</si>
  <si>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</si>
  <si>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</si>
  <si>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</si>
  <si>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</si>
  <si>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</si>
  <si>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</si>
  <si>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</si>
  <si>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</si>
  <si>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</si>
  <si>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</si>
  <si>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</si>
  <si>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</si>
  <si>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</si>
  <si>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</si>
  <si>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</si>
  <si>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</si>
  <si>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</si>
  <si>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</si>
  <si>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</si>
  <si>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</si>
  <si>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</si>
  <si>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</si>
  <si>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</si>
  <si>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</si>
  <si>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</si>
  <si>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</si>
  <si>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</si>
  <si>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</si>
  <si>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</si>
  <si>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</si>
  <si>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</si>
  <si>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</si>
  <si>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</si>
  <si>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</si>
  <si>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</si>
  <si>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</si>
  <si>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</si>
  <si>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</si>
  <si>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</si>
  <si>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</si>
  <si>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</si>
  <si>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</si>
  <si>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</si>
  <si>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</si>
  <si>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</si>
  <si>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</si>
  <si>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</si>
  <si>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</si>
  <si>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</si>
  <si>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</si>
  <si>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</si>
  <si>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</si>
  <si>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</si>
  <si>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</si>
  <si>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</si>
  <si>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</si>
  <si>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</si>
  <si>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</si>
  <si>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</si>
  <si>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</si>
  <si>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</si>
  <si>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</si>
  <si>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</si>
  <si>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</si>
  <si>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</si>
  <si>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</si>
  <si>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</si>
  <si>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</si>
  <si>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</si>
  <si>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</si>
  <si>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</si>
  <si>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</si>
  <si>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</si>
  <si>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</si>
  <si>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</si>
  <si>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</si>
  <si>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</si>
  <si>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</si>
  <si>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</si>
  <si>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</si>
  <si>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</si>
  <si>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</si>
  <si>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</si>
  <si>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</si>
  <si>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</si>
  <si>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</si>
  <si>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</si>
  <si>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</si>
  <si>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</si>
  <si>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</si>
  <si>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</si>
  <si>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</si>
  <si>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</si>
  <si>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</si>
  <si>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</si>
  <si>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</si>
  <si>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</si>
  <si>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</si>
  <si>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</si>
  <si>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</si>
  <si>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</si>
  <si>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</si>
  <si>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</si>
  <si>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</si>
  <si>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</si>
  <si>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</si>
  <si>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</si>
  <si>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</si>
  <si>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</si>
  <si>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</si>
  <si>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</si>
  <si>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</si>
  <si>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</si>
  <si>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</si>
  <si>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</si>
  <si>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</si>
  <si>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</si>
  <si>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</si>
  <si>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</si>
  <si>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</si>
  <si>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</si>
  <si>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</si>
  <si>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</si>
  <si>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</si>
  <si>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</si>
  <si>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</si>
  <si>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</si>
  <si>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</si>
  <si>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</si>
  <si>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</si>
  <si>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</si>
  <si>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</si>
  <si>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</si>
  <si>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</si>
  <si>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</si>
  <si>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</si>
  <si>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</si>
  <si>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</si>
  <si>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</si>
  <si>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</si>
  <si>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</si>
  <si>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</si>
  <si>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</si>
  <si>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</si>
  <si>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</si>
  <si>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</si>
  <si>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</si>
  <si>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</si>
  <si>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</si>
  <si>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</si>
  <si>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</si>
  <si>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</si>
  <si>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</si>
  <si>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</si>
  <si>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</si>
  <si>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</si>
  <si>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</si>
  <si>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</si>
  <si>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</si>
  <si>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</si>
  <si>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</si>
  <si>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</si>
  <si>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</si>
  <si>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</si>
  <si>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</si>
  <si>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</si>
  <si>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</si>
  <si>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</si>
  <si>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</si>
  <si>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</si>
  <si>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</si>
  <si>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</si>
  <si>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</si>
  <si>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</si>
  <si>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</si>
  <si>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</si>
  <si>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</si>
  <si>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</si>
  <si>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</si>
  <si>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</si>
  <si>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</si>
  <si>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</si>
  <si>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</si>
  <si>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</si>
  <si>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</si>
  <si>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</si>
  <si>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</si>
  <si>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</si>
  <si>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</si>
  <si>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</si>
  <si>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</si>
  <si>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</si>
  <si>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</si>
  <si>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</si>
  <si>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</si>
  <si>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</si>
  <si>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</si>
  <si>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</si>
  <si>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</si>
  <si>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</si>
  <si>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</si>
  <si>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</si>
  <si>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</si>
  <si>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</si>
  <si>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</si>
  <si>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</si>
  <si>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</si>
  <si>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</si>
  <si>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</si>
  <si>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</si>
  <si>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</si>
  <si>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</si>
  <si>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</si>
  <si>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</si>
  <si>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</si>
  <si>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</si>
  <si>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</si>
  <si>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</si>
  <si>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</si>
  <si>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</si>
  <si>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</si>
  <si>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</si>
  <si>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</si>
  <si>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</si>
  <si>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</si>
  <si>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</si>
  <si>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</si>
  <si>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</si>
  <si>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</si>
  <si>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</si>
  <si>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</si>
  <si>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</si>
  <si>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</si>
  <si>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</si>
  <si>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</si>
  <si>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</si>
  <si>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</si>
  <si>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</si>
  <si>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</si>
  <si>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</si>
  <si>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</si>
  <si>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</si>
  <si>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</si>
  <si>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</si>
  <si>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</si>
  <si>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</si>
  <si>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</si>
  <si>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</si>
  <si>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</si>
  <si>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</si>
  <si>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</si>
  <si>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</si>
  <si>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</si>
  <si>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</si>
  <si>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</si>
  <si>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</si>
  <si>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</si>
  <si>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</si>
  <si>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</si>
  <si>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</si>
  <si>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</si>
  <si>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</si>
  <si>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</si>
  <si>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</si>
  <si>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</si>
  <si>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</si>
  <si>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</si>
  <si>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</si>
  <si>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</si>
  <si>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</si>
  <si>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</si>
  <si>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</si>
  <si>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</si>
  <si>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</si>
  <si>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</si>
  <si>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</si>
  <si>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</si>
  <si>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</si>
  <si>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</si>
  <si>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</si>
  <si>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</si>
  <si>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</si>
  <si>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</si>
  <si>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</si>
  <si>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</si>
  <si>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</si>
  <si>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</si>
  <si>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</si>
  <si>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</si>
  <si>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</si>
  <si>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</si>
  <si>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</si>
  <si>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</si>
  <si>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</si>
  <si>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</si>
  <si>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</si>
  <si>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</si>
  <si>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</si>
  <si>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</si>
  <si>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</si>
  <si>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</si>
  <si>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</si>
  <si>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</si>
  <si>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</si>
  <si>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</si>
  <si>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</si>
  <si>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</si>
  <si>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</si>
  <si>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</si>
  <si>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</si>
  <si>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</si>
  <si>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</si>
  <si>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</si>
  <si>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</si>
  <si>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</si>
  <si>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</si>
  <si>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</si>
  <si>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</si>
  <si>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</si>
  <si>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</si>
  <si>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</si>
  <si>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</si>
  <si>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</si>
  <si>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</si>
  <si>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</si>
  <si>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</si>
  <si>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</si>
  <si>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</si>
  <si>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</si>
  <si>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</si>
  <si>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</si>
  <si>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</si>
  <si>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</si>
  <si>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</si>
  <si>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</si>
  <si>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</si>
  <si>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</si>
  <si>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</si>
  <si>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</si>
  <si>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</si>
  <si>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</si>
  <si>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</si>
  <si>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</si>
  <si>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</si>
  <si>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</si>
  <si>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</si>
  <si>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</si>
  <si>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</si>
  <si>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</si>
  <si>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</si>
  <si>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</si>
  <si>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</si>
  <si>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</si>
  <si>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</si>
  <si>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</si>
  <si>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</si>
  <si>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</si>
  <si>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</si>
  <si>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</si>
  <si>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</si>
  <si>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</si>
  <si>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</si>
  <si>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</si>
  <si>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</si>
  <si>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</si>
  <si>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</si>
  <si>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</si>
  <si>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</si>
  <si>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</si>
  <si>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</si>
  <si>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</si>
  <si>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</si>
  <si>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</si>
  <si>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</si>
  <si>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</si>
  <si>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</si>
  <si>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</si>
  <si>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</si>
  <si>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</si>
  <si>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</si>
  <si>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</si>
  <si>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</si>
  <si>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</si>
  <si>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</si>
  <si>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</si>
  <si>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</si>
  <si>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</si>
  <si>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</si>
  <si>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</si>
  <si>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</si>
  <si>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</si>
  <si>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</si>
  <si>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</si>
  <si>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</si>
  <si>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</si>
  <si>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</si>
  <si>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</si>
  <si>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</si>
  <si>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</si>
  <si>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</si>
  <si>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</si>
  <si>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</si>
  <si>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</si>
  <si>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</si>
  <si>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</si>
  <si>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</si>
  <si>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</si>
  <si>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</si>
  <si>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</si>
  <si>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</si>
  <si>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</si>
  <si>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</si>
  <si>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</si>
  <si>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</si>
  <si>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</si>
  <si>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</si>
  <si>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</si>
  <si>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</si>
  <si>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</si>
  <si>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</si>
  <si>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</si>
  <si>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</si>
  <si>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</si>
  <si>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</si>
  <si>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</si>
  <si>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</si>
  <si>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</si>
  <si>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</si>
  <si>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</si>
  <si>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</si>
  <si>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</si>
  <si>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</si>
  <si>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</si>
  <si>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</si>
  <si>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</si>
  <si>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</si>
  <si>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</si>
  <si>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</si>
  <si>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</si>
  <si>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</si>
  <si>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</si>
  <si>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</si>
  <si>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</si>
  <si>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</si>
  <si>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</si>
  <si>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</si>
  <si>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</si>
  <si>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</si>
  <si>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</si>
  <si>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</si>
  <si>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</si>
  <si>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</si>
  <si>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</si>
  <si>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</si>
  <si>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</si>
  <si>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</si>
  <si>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</si>
  <si>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</si>
  <si>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</si>
  <si>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</si>
  <si>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</si>
  <si>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</si>
  <si>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</si>
  <si>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</si>
  <si>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</si>
  <si>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</si>
  <si>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</si>
  <si>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</si>
  <si>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</si>
  <si>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</si>
  <si>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</si>
  <si>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</si>
  <si>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</si>
  <si>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</si>
  <si>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</si>
  <si>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</si>
  <si>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</si>
  <si>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</si>
  <si>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</si>
  <si>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</si>
  <si>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</si>
  <si>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</si>
  <si>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</si>
  <si>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</si>
  <si>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</si>
  <si>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</si>
  <si>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</si>
  <si>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</si>
  <si>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</si>
  <si>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</si>
  <si>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</si>
  <si>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</si>
  <si>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</si>
  <si>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</si>
  <si>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</si>
  <si>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</si>
  <si>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</si>
  <si>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</si>
  <si>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</si>
  <si>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</si>
  <si>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</si>
  <si>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</si>
  <si>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</si>
  <si>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</si>
  <si>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</si>
  <si>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</si>
  <si>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</si>
  <si>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</si>
  <si>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</si>
  <si>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</si>
  <si>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</si>
  <si>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</si>
  <si>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</si>
  <si>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</si>
  <si>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</si>
  <si>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</si>
  <si>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</si>
  <si>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</si>
  <si>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</si>
  <si>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</si>
  <si>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</si>
  <si>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</si>
  <si>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</si>
  <si>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</si>
  <si>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</si>
  <si>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</si>
  <si>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</si>
  <si>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</si>
  <si>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</si>
  <si>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</si>
  <si>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</si>
  <si>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</si>
  <si>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</si>
  <si>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</si>
  <si>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</si>
  <si>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</si>
  <si>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</si>
  <si>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</si>
  <si>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</si>
  <si>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</si>
  <si>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</si>
  <si>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</si>
  <si>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</si>
  <si>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</si>
  <si>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</si>
  <si>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</si>
  <si>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</si>
  <si>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</si>
  <si>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</si>
  <si>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</si>
  <si>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</si>
  <si>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</si>
  <si>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</si>
  <si>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</si>
  <si>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</si>
  <si>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</si>
  <si>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</si>
  <si>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</si>
  <si>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</si>
  <si>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</si>
  <si>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</si>
  <si>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</si>
  <si>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</si>
  <si>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</si>
  <si>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</si>
  <si>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</si>
  <si>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</si>
  <si>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</si>
  <si>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</si>
  <si>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</si>
  <si>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</si>
  <si>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</si>
  <si>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</si>
  <si>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</si>
  <si>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</si>
  <si>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</si>
  <si>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</si>
  <si>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</si>
  <si>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</si>
  <si>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</si>
  <si>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</si>
  <si>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</si>
  <si>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</si>
  <si>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</si>
  <si>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</si>
  <si>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</si>
  <si>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</si>
  <si>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</si>
  <si>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</si>
  <si>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</si>
  <si>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</si>
  <si>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</si>
  <si>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</si>
  <si>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</si>
  <si>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</si>
  <si>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</si>
  <si>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</si>
  <si>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</si>
  <si>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</si>
  <si>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</si>
  <si>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</si>
  <si>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</si>
  <si>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</si>
  <si>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</si>
  <si>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</si>
  <si>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</si>
  <si>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</si>
  <si>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</si>
  <si>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</si>
  <si>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</si>
  <si>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</si>
  <si>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</si>
  <si>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</si>
  <si>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</si>
  <si>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</si>
  <si>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</si>
  <si>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</si>
  <si>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</si>
  <si>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</si>
  <si>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</si>
  <si>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</si>
  <si>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</si>
  <si>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</si>
  <si>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</si>
  <si>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</si>
  <si>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</si>
  <si>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</si>
  <si>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</si>
  <si>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</si>
  <si>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</si>
  <si>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</si>
  <si>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</si>
  <si>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</si>
  <si>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</si>
  <si>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</si>
  <si>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</si>
  <si>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</si>
  <si>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</si>
  <si>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</si>
  <si>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</si>
  <si>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</si>
  <si>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</si>
  <si>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</si>
  <si>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</si>
  <si>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</si>
  <si>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</si>
  <si>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</si>
  <si>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</si>
  <si>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</si>
  <si>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</si>
  <si>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</si>
  <si>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</si>
  <si>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</si>
  <si>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</si>
  <si>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</si>
  <si>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</si>
  <si>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</si>
  <si>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</si>
  <si>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</si>
  <si>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</si>
  <si>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</si>
  <si>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</si>
  <si>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</si>
  <si>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</si>
  <si>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</si>
  <si>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</si>
  <si>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</si>
  <si>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</si>
  <si>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</si>
  <si>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</si>
  <si>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</si>
  <si>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</si>
  <si>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</si>
  <si>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</si>
  <si>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</si>
  <si>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</si>
  <si>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</si>
  <si>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</si>
  <si>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</si>
  <si>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</si>
  <si>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</si>
  <si>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</si>
  <si>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</si>
  <si>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</si>
  <si>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</si>
  <si>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</si>
  <si>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</si>
  <si>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</si>
  <si>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</si>
  <si>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</si>
  <si>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</si>
  <si>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</si>
  <si>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</si>
  <si>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</si>
  <si>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</si>
  <si>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</si>
  <si>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</si>
  <si>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</si>
  <si>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</si>
  <si>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</si>
  <si>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</si>
  <si>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</si>
  <si>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</si>
  <si>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</si>
  <si>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</si>
  <si>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</si>
  <si>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</si>
  <si>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</si>
  <si>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</si>
  <si>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</si>
  <si>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</si>
  <si>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</si>
  <si>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</si>
  <si>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</si>
  <si>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</si>
  <si>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</si>
  <si>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</si>
  <si>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</si>
  <si>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</si>
  <si>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</si>
  <si>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</si>
  <si>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</si>
  <si>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</si>
  <si>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</si>
  <si>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</si>
  <si>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</si>
  <si>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</si>
  <si>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</si>
  <si>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</si>
  <si>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</si>
  <si>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</si>
  <si>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</si>
  <si>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</si>
  <si>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</si>
  <si>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</si>
  <si>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</si>
  <si>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</si>
  <si>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</si>
  <si>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</si>
  <si>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</si>
  <si>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</si>
  <si>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</si>
  <si>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</si>
  <si>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</si>
  <si>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</si>
  <si>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</si>
  <si>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</si>
  <si>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</si>
  <si>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</si>
  <si>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</si>
  <si>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</si>
  <si>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</si>
  <si>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</si>
  <si>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</si>
  <si>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</si>
  <si>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</si>
  <si>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</si>
  <si>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</si>
  <si>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</si>
  <si>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</si>
  <si>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</si>
  <si>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</si>
  <si>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</si>
  <si>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</si>
  <si>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</si>
  <si>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</si>
  <si>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</si>
  <si>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</si>
  <si>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</si>
  <si>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</si>
  <si>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</si>
  <si>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</si>
  <si>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</si>
  <si>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</si>
  <si>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</si>
  <si>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</si>
  <si>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</si>
  <si>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</si>
  <si>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</si>
  <si>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</si>
  <si>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</si>
  <si>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</si>
  <si>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</si>
  <si>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</si>
  <si>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</si>
  <si>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</si>
  <si>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</si>
  <si>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</si>
  <si>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</si>
  <si>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</si>
  <si>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</si>
  <si>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</si>
  <si>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</si>
  <si>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</si>
  <si>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</si>
  <si>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</si>
  <si>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</si>
  <si>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</si>
  <si>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</si>
  <si>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</si>
  <si>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</si>
  <si>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</si>
  <si>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</si>
  <si>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</si>
  <si>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</si>
  <si>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</si>
  <si>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</si>
  <si>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</si>
  <si>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</si>
  <si>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</si>
  <si>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</si>
  <si>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</si>
  <si>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</si>
  <si>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</si>
  <si>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</si>
  <si>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</si>
  <si>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</si>
  <si>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</si>
  <si>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</si>
  <si>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</si>
  <si>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</si>
  <si>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</si>
  <si>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</si>
  <si>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</si>
  <si>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</si>
  <si>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</si>
  <si>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</si>
  <si>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</si>
  <si>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</si>
  <si>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</si>
  <si>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</si>
  <si>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</si>
  <si>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</si>
  <si>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</si>
  <si>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</si>
  <si>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</si>
  <si>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</si>
  <si>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</si>
  <si>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</si>
  <si>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</si>
  <si>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</si>
  <si>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</si>
  <si>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</si>
  <si>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</si>
  <si>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</si>
  <si>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</si>
  <si>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</si>
  <si>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</si>
  <si>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</si>
  <si>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</si>
  <si>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</si>
  <si>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</si>
  <si>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</si>
  <si>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</si>
  <si>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</si>
  <si>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</si>
  <si>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</si>
  <si>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</si>
  <si>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</si>
  <si>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</si>
  <si>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</si>
  <si>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</si>
  <si>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</si>
  <si>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</si>
  <si>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</si>
  <si>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</si>
  <si>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</si>
  <si>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</si>
  <si>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</si>
  <si>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</si>
  <si>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</si>
  <si>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</si>
  <si>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</si>
  <si>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</si>
  <si>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</si>
  <si>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</si>
  <si>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</si>
  <si>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</si>
  <si>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</si>
  <si>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</si>
  <si>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</si>
  <si>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</si>
  <si>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</si>
  <si>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</si>
  <si>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</si>
  <si>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</si>
  <si>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</si>
  <si>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</si>
  <si>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</si>
  <si>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</si>
  <si>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</si>
  <si>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</si>
  <si>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</si>
  <si>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</si>
  <si>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</si>
  <si>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</si>
  <si>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</si>
  <si>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</si>
  <si>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</si>
  <si>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</si>
  <si>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</si>
  <si>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</si>
  <si>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</si>
  <si>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</si>
  <si>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</si>
  <si>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</si>
  <si>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</si>
  <si>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</si>
  <si>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</si>
  <si>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</si>
  <si>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</si>
  <si>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</si>
  <si>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</si>
  <si>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</si>
  <si>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</si>
  <si>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</si>
  <si>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</si>
  <si>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</si>
  <si>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</si>
  <si>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</si>
  <si>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</si>
  <si>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</si>
  <si>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</si>
  <si>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</si>
  <si>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</si>
  <si>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</si>
  <si>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</si>
  <si>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</si>
  <si>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</si>
  <si>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</si>
  <si>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</si>
  <si>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</si>
  <si>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</si>
  <si>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</si>
  <si>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</si>
  <si>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</si>
  <si>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</si>
  <si>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</si>
  <si>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</si>
  <si>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</si>
  <si>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</si>
  <si>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</si>
  <si>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</si>
  <si>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</si>
  <si>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</si>
  <si>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</si>
  <si>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</si>
  <si>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</si>
  <si>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</si>
  <si>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</si>
  <si>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</si>
  <si>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</si>
  <si>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</si>
  <si>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</si>
  <si>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</si>
  <si>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</si>
  <si>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</si>
  <si>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</si>
  <si>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</si>
  <si>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</si>
  <si>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</si>
  <si>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</si>
  <si>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</si>
  <si>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</si>
  <si>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</si>
  <si>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</si>
  <si>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</si>
  <si>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</si>
  <si>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</si>
  <si>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</si>
  <si>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</si>
  <si>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</si>
  <si>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</si>
  <si>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</si>
  <si>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</si>
  <si>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</si>
  <si>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</si>
  <si>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</si>
  <si>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</si>
  <si>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</si>
  <si>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</si>
  <si>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</si>
  <si>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</si>
  <si>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</si>
  <si>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</si>
  <si>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</si>
  <si>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</si>
  <si>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</si>
  <si>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</si>
  <si>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</si>
  <si>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</si>
  <si>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</si>
  <si>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</si>
  <si>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</si>
  <si>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</si>
  <si>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</si>
  <si>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</si>
  <si>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</si>
  <si>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</si>
  <si>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</si>
  <si>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</si>
  <si>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</si>
  <si>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</si>
  <si>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</si>
  <si>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</si>
  <si>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</si>
  <si>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</si>
  <si>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</si>
  <si>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</si>
  <si>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</si>
  <si>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</si>
  <si>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</si>
  <si>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</si>
  <si>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</si>
  <si>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</si>
  <si>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</si>
  <si>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</si>
  <si>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</si>
  <si>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</si>
  <si>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</si>
  <si>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</si>
  <si>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</si>
  <si>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</si>
  <si>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</si>
  <si>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</si>
  <si>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</si>
  <si>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</si>
  <si>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</si>
  <si>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</si>
  <si>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</si>
  <si>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</si>
  <si>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</si>
  <si>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</si>
  <si>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</si>
  <si>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</si>
  <si>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</si>
  <si>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</si>
  <si>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</si>
  <si>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</si>
  <si>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</si>
  <si>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</si>
  <si>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</si>
  <si>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</si>
  <si>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</si>
  <si>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</si>
  <si>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</si>
  <si>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</si>
  <si>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</si>
  <si>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</si>
  <si>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</si>
  <si>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</si>
  <si>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</si>
  <si>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</si>
  <si>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</si>
  <si>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</si>
  <si>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</si>
  <si>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</si>
  <si>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</si>
  <si>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</si>
  <si>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</si>
  <si>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</si>
  <si>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</si>
  <si>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</si>
  <si>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</si>
  <si>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</si>
  <si>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</si>
  <si>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</si>
  <si>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</si>
  <si>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</si>
  <si>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</si>
  <si>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</si>
  <si>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</si>
  <si>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</si>
  <si>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</si>
  <si>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</si>
  <si>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</si>
  <si>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</si>
  <si>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</si>
  <si>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</si>
  <si>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</si>
  <si>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</si>
  <si>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</si>
  <si>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</si>
  <si>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</si>
  <si>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</si>
  <si>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</si>
  <si>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</si>
  <si>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</si>
  <si>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</si>
  <si>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</si>
  <si>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</si>
  <si>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</si>
  <si>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</si>
  <si>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</si>
  <si>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</si>
  <si>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</si>
  <si>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</si>
  <si>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</si>
  <si>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</si>
  <si>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</si>
  <si>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</si>
  <si>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</si>
  <si>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</si>
  <si>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</si>
  <si>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</si>
  <si>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</si>
  <si>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</si>
  <si>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</si>
  <si>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</si>
  <si>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</si>
  <si>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</si>
  <si>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</si>
  <si>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</si>
  <si>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</si>
  <si>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</si>
  <si>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</si>
  <si>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</si>
  <si>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</si>
  <si>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</si>
  <si>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</si>
  <si>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</si>
  <si>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</si>
  <si>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</si>
  <si>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</si>
  <si>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</si>
  <si>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</si>
  <si>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</si>
  <si>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</si>
  <si>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</si>
  <si>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</si>
  <si>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</si>
  <si>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</si>
  <si>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</si>
  <si>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</si>
  <si>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</si>
  <si>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</si>
  <si>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</si>
  <si>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</si>
  <si>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</si>
  <si>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</si>
  <si>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</si>
  <si>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</si>
  <si>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</si>
  <si>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</si>
  <si>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</si>
  <si>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</si>
  <si>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</si>
  <si>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</si>
  <si>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</si>
  <si>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</si>
  <si>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</si>
  <si>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</si>
  <si>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</si>
  <si>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</si>
  <si>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</si>
  <si>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</si>
  <si>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</si>
  <si>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</si>
  <si>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</si>
  <si>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</si>
  <si>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</si>
  <si>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</si>
  <si>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</si>
  <si>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</si>
  <si>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</si>
  <si>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</si>
  <si>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</si>
  <si>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</si>
  <si>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</si>
  <si>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</si>
  <si>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</si>
  <si>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</si>
  <si>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</si>
  <si>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</si>
  <si>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</si>
  <si>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</si>
  <si>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</si>
  <si>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</si>
  <si>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</si>
  <si>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</si>
  <si>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</si>
  <si>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</si>
  <si>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</si>
  <si>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</si>
  <si>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</si>
  <si>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</si>
  <si>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</si>
  <si>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</si>
  <si>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</si>
  <si>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</si>
  <si>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</si>
  <si>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</si>
  <si>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</si>
  <si>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</si>
  <si>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</si>
  <si>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</si>
  <si>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</si>
  <si>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</si>
  <si>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</si>
  <si>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</si>
  <si>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</si>
  <si>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</si>
  <si>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</si>
  <si>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</si>
  <si>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</si>
  <si>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</si>
  <si>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</si>
  <si>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</si>
  <si>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</si>
  <si>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</si>
  <si>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</si>
  <si>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</si>
  <si>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</si>
  <si>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</si>
  <si>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</si>
  <si>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</si>
  <si>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</si>
  <si>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</si>
  <si>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</si>
  <si>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</si>
  <si>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</si>
  <si>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</si>
  <si>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</si>
  <si>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</si>
  <si>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</si>
  <si>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</si>
  <si>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</si>
  <si>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</si>
  <si>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</si>
  <si>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</si>
  <si>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</si>
  <si>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</si>
  <si>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</si>
  <si>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</si>
  <si>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</si>
  <si>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</si>
  <si>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</si>
  <si>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</si>
  <si>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</si>
  <si>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</si>
  <si>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</si>
  <si>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</si>
  <si>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</si>
  <si>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</si>
  <si>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</si>
  <si>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</si>
  <si>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</si>
  <si>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</si>
  <si>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</si>
  <si>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</si>
  <si>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</si>
  <si>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</si>
  <si>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</si>
  <si>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</si>
  <si>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</si>
  <si>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</si>
  <si>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</si>
  <si>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</si>
  <si>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</si>
  <si>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</si>
  <si>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</si>
  <si>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</si>
  <si>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</si>
  <si>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</si>
  <si>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</si>
  <si>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</si>
  <si>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</si>
  <si>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</si>
  <si>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</si>
  <si>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</si>
  <si>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</si>
  <si>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</si>
  <si>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</si>
  <si>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</si>
  <si>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</si>
  <si>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</si>
  <si>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</si>
  <si>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</si>
  <si>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</si>
  <si>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</si>
  <si>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</si>
  <si>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</si>
  <si>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</si>
  <si>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</si>
  <si>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</si>
  <si>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</si>
  <si>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</si>
  <si>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</si>
  <si>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</si>
  <si>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</si>
  <si>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</si>
  <si>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</si>
  <si>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</si>
  <si>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</si>
  <si>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</si>
  <si>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</si>
  <si>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</si>
  <si>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</si>
  <si>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</si>
  <si>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</si>
  <si>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</si>
  <si>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</si>
  <si>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</si>
  <si>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</si>
  <si>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</si>
  <si>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</si>
  <si>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</si>
  <si>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</si>
  <si>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</si>
  <si>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</si>
  <si>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</si>
  <si>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</si>
  <si>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</si>
  <si>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</si>
  <si>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</si>
  <si>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</si>
  <si>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</si>
  <si>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</si>
  <si>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</si>
  <si>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</si>
  <si>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</si>
  <si>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</si>
  <si>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</si>
  <si>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</si>
  <si>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</si>
  <si>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</si>
  <si>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</si>
  <si>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</si>
  <si>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</si>
  <si>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</si>
  <si>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</si>
  <si>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</si>
  <si>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</si>
  <si>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</si>
  <si>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</si>
  <si>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</si>
  <si>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</si>
  <si>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</si>
  <si>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</si>
  <si>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</si>
  <si>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</si>
  <si>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</si>
  <si>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</si>
  <si>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</si>
  <si>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</si>
  <si>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</si>
  <si>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</si>
  <si>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</si>
  <si>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</si>
  <si>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</si>
  <si>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</si>
  <si>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</si>
  <si>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</si>
  <si>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</si>
  <si>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</si>
  <si>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</si>
  <si>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</si>
  <si>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</si>
  <si>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</si>
  <si>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</si>
  <si>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</si>
  <si>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</si>
  <si>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</si>
  <si>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</si>
  <si>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</si>
  <si>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</si>
  <si>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</si>
  <si>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</si>
  <si>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</si>
  <si>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</si>
  <si>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</si>
  <si>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</si>
  <si>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</si>
  <si>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</si>
  <si>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</si>
  <si>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</si>
  <si>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</si>
  <si>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</si>
  <si>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</si>
  <si>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</si>
  <si>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</si>
  <si>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</si>
  <si>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</si>
  <si>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</si>
  <si>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</si>
  <si>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</si>
  <si>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</si>
  <si>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</si>
  <si>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</si>
  <si>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</si>
  <si>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</si>
  <si>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</si>
  <si>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</si>
  <si>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</si>
  <si>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</si>
  <si>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</si>
  <si>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</si>
  <si>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</si>
  <si>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</si>
  <si>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</si>
  <si>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</si>
  <si>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</si>
  <si>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</si>
  <si>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</si>
  <si>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</si>
  <si>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</si>
  <si>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</si>
  <si>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</si>
  <si>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</si>
  <si>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</si>
  <si>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</si>
  <si>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</si>
  <si>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</si>
  <si>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</si>
  <si>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</si>
  <si>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</si>
  <si>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</si>
  <si>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</si>
  <si>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</si>
  <si>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</si>
  <si>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</si>
  <si>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</si>
  <si>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</si>
  <si>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</si>
  <si>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</si>
  <si>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</si>
  <si>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</si>
  <si>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</si>
  <si>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</si>
  <si>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</si>
  <si>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</si>
  <si>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</si>
  <si>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</si>
  <si>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</si>
  <si>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</si>
  <si>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</si>
  <si>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</si>
  <si>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</si>
  <si>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</si>
  <si>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</si>
  <si>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</si>
  <si>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</si>
  <si>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</si>
  <si>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</si>
  <si>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</si>
  <si>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</si>
  <si>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</si>
  <si>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</si>
  <si>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</si>
  <si>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</si>
  <si>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</si>
  <si>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</si>
  <si>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</si>
  <si>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</si>
  <si>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</si>
  <si>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</si>
  <si>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</si>
  <si>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</si>
  <si>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</si>
  <si>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</si>
  <si>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</si>
  <si>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</si>
  <si>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</si>
  <si>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</si>
  <si>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</si>
  <si>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</si>
  <si>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</si>
  <si>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</si>
  <si>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</si>
  <si>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</si>
  <si>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</si>
  <si>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</si>
  <si>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</si>
  <si>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</si>
  <si>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</si>
  <si>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</si>
  <si>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</si>
  <si>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</si>
  <si>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</si>
  <si>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</si>
  <si>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</si>
  <si>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</si>
  <si>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</si>
  <si>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</si>
  <si>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</si>
  <si>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</si>
  <si>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</si>
  <si>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</si>
  <si>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</si>
  <si>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</si>
  <si>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</si>
  <si>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</si>
  <si>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</si>
  <si>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</si>
  <si>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</si>
  <si>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</si>
  <si>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</si>
  <si>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</si>
  <si>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</si>
  <si>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</si>
  <si>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</si>
  <si>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</si>
  <si>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</si>
  <si>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</si>
  <si>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</si>
  <si>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</si>
  <si>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</si>
  <si>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</si>
  <si>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</si>
  <si>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</si>
  <si>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</si>
  <si>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</si>
  <si>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</si>
  <si>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</si>
  <si>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</si>
  <si>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</si>
  <si>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</si>
  <si>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</si>
  <si>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</si>
  <si>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</si>
  <si>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</si>
  <si>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</si>
  <si>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</si>
  <si>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</si>
  <si>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</si>
  <si>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</si>
  <si>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</si>
  <si>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</si>
  <si>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</si>
  <si>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</si>
  <si>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</si>
  <si>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</si>
  <si>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</si>
  <si>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</si>
  <si>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</si>
  <si>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</si>
  <si>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</si>
  <si>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</si>
  <si>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</si>
  <si>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</si>
  <si>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</si>
  <si>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</si>
  <si>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</si>
  <si>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</si>
  <si>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</si>
  <si>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</si>
  <si>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</si>
  <si>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</si>
  <si>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</si>
  <si>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</si>
  <si>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</si>
  <si>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</si>
  <si>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</si>
  <si>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</si>
  <si>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</si>
  <si>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</si>
  <si>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</si>
  <si>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</si>
  <si>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</si>
  <si>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</si>
  <si>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</si>
  <si>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</si>
  <si>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</si>
  <si>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</si>
  <si>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</si>
  <si>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</si>
  <si>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</si>
  <si>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</si>
  <si>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</si>
  <si>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</si>
  <si>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</si>
  <si>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</si>
  <si>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</si>
  <si>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</si>
  <si>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</si>
  <si>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</si>
  <si>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</si>
  <si>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</si>
  <si>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</si>
  <si>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</si>
  <si>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</si>
  <si>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</si>
  <si>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</si>
  <si>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</si>
  <si>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</si>
  <si>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</si>
  <si>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</si>
  <si>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</si>
  <si>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</si>
  <si>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</si>
  <si>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</si>
  <si>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</si>
  <si>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</si>
  <si>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</si>
  <si>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</si>
  <si>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</si>
  <si>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</si>
  <si>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</si>
  <si>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</si>
  <si>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</si>
  <si>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</si>
  <si>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</si>
  <si>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</si>
  <si>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</si>
  <si>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</si>
  <si>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</si>
  <si>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</si>
  <si>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</si>
  <si>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</si>
  <si>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</si>
  <si>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</si>
  <si>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</si>
  <si>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</si>
  <si>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</si>
  <si>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</si>
  <si>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</si>
  <si>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</si>
  <si>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</si>
  <si>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</si>
  <si>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</si>
  <si>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</si>
  <si>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</si>
  <si>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</si>
  <si>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</si>
  <si>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</si>
  <si>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</si>
  <si>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</si>
  <si>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</si>
  <si>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</si>
  <si>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</si>
  <si>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</si>
  <si>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</si>
  <si>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</si>
  <si>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</si>
  <si>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</si>
  <si>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</si>
  <si>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</si>
  <si>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</si>
  <si>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</si>
  <si>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</si>
  <si>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</si>
  <si>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</si>
  <si>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</si>
  <si>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</si>
  <si>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</si>
  <si>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</si>
  <si>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</si>
  <si>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</si>
  <si>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</si>
  <si>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</si>
  <si>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</si>
  <si>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</si>
  <si>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</si>
  <si>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</si>
  <si>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</si>
  <si>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</si>
  <si>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</si>
  <si>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</si>
  <si>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</si>
  <si>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</si>
  <si>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</si>
  <si>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</si>
  <si>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</si>
  <si>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</si>
  <si>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</si>
  <si>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</si>
  <si>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</si>
  <si>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</si>
  <si>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</si>
  <si>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</si>
  <si>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</si>
  <si>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</si>
  <si>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</si>
  <si>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</si>
  <si>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</si>
  <si>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</si>
  <si>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</si>
  <si>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</si>
  <si>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</si>
  <si>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</si>
  <si>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</si>
  <si>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</si>
  <si>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</si>
  <si>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</si>
  <si>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</si>
  <si>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</si>
  <si>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</si>
  <si>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</si>
  <si>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</si>
  <si>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</si>
  <si>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</si>
  <si>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</si>
  <si>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</si>
  <si>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</si>
  <si>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</si>
  <si>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</si>
  <si>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</si>
  <si>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</si>
  <si>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</si>
  <si>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</si>
  <si>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</si>
  <si>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</si>
  <si>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</si>
  <si>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</si>
  <si>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</si>
  <si>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</si>
  <si>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</si>
  <si>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</si>
  <si>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</si>
  <si>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</si>
  <si>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</si>
  <si>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</si>
  <si>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</si>
  <si>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</si>
  <si>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</si>
  <si>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</si>
  <si>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</si>
  <si>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</si>
  <si>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</si>
  <si>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</si>
  <si>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</si>
  <si>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</si>
  <si>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</si>
  <si>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</si>
  <si>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</si>
  <si>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</si>
  <si>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</si>
  <si>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</si>
  <si>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</si>
  <si>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</si>
  <si>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</si>
  <si>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</si>
  <si>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</si>
  <si>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</si>
  <si>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</si>
  <si>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</si>
  <si>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</si>
  <si>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</si>
  <si>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</si>
  <si>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</si>
  <si>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</si>
  <si>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</si>
  <si>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</si>
  <si>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</si>
  <si>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</si>
  <si>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</si>
  <si>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</si>
  <si>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</si>
  <si>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</si>
  <si>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</si>
  <si>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</si>
  <si>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</si>
  <si>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</si>
  <si>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</si>
  <si>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</si>
  <si>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</si>
  <si>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</si>
  <si>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</si>
  <si>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</si>
  <si>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</si>
  <si>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</si>
  <si>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</si>
  <si>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</si>
  <si>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</si>
  <si>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</si>
  <si>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</si>
  <si>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</si>
  <si>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</si>
  <si>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</si>
  <si>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</si>
  <si>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</si>
  <si>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</si>
  <si>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</si>
  <si>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</si>
  <si>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</si>
  <si>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</si>
  <si>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</si>
  <si>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</si>
  <si>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</si>
  <si>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</si>
  <si>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</si>
  <si>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</si>
  <si>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</si>
  <si>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</si>
  <si>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</si>
  <si>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</si>
  <si>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</si>
  <si>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</si>
  <si>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</si>
  <si>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</si>
  <si>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</si>
  <si>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</si>
  <si>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</si>
  <si>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</si>
  <si>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</si>
  <si>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</si>
  <si>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</si>
  <si>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</si>
  <si>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</si>
  <si>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</si>
  <si>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</si>
  <si>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</si>
  <si>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</si>
  <si>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</si>
  <si>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</si>
  <si>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</si>
  <si>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</si>
  <si>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</si>
  <si>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</si>
  <si>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</si>
  <si>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</si>
  <si>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</si>
  <si>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</si>
  <si>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</si>
  <si>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</si>
  <si>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</si>
  <si>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</si>
  <si>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</si>
  <si>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</si>
  <si>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</si>
  <si>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</si>
  <si>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</si>
  <si>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</si>
  <si>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</si>
  <si>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</si>
  <si>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</si>
  <si>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</si>
  <si>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</si>
  <si>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</si>
  <si>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</si>
  <si>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</si>
  <si>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</si>
  <si>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</si>
  <si>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</si>
  <si>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</si>
  <si>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</si>
  <si>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</si>
  <si>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</si>
  <si>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</si>
  <si>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</si>
  <si>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</si>
  <si>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</si>
  <si>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</si>
  <si>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</si>
  <si>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</si>
  <si>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</si>
  <si>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</si>
  <si>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</si>
  <si>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</si>
  <si>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</si>
  <si>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</si>
  <si>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</si>
  <si>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</si>
  <si>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</si>
  <si>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</si>
  <si>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</si>
  <si>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</si>
  <si>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</si>
  <si>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</si>
  <si>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</si>
  <si>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</si>
  <si>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</si>
  <si>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</si>
  <si>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</si>
  <si>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</si>
  <si>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</si>
  <si>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</si>
  <si>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</si>
  <si>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</si>
  <si>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</si>
  <si>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</si>
  <si>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</si>
  <si>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</si>
  <si>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</si>
  <si>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</si>
  <si>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</si>
  <si>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</si>
  <si>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</si>
  <si>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</si>
  <si>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</si>
  <si>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</si>
  <si>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</si>
  <si>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</si>
  <si>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</si>
  <si>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</si>
  <si>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</si>
  <si>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</si>
  <si>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</si>
  <si>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</si>
  <si>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</si>
  <si>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</si>
  <si>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</si>
  <si>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</si>
  <si>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</si>
  <si>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</si>
  <si>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</si>
  <si>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</si>
  <si>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</si>
  <si>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</si>
  <si>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</si>
  <si>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</si>
  <si>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</si>
  <si>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</si>
  <si>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</si>
  <si>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</si>
  <si>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</si>
  <si>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</si>
  <si>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</si>
  <si>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</si>
  <si>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</si>
  <si>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</si>
  <si>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</si>
  <si>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</si>
  <si>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</si>
  <si>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</si>
  <si>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</si>
  <si>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</si>
  <si>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</si>
  <si>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</si>
  <si>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</si>
  <si>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</si>
  <si>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</si>
  <si>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</si>
  <si>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</si>
  <si>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</si>
  <si>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</si>
  <si>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</si>
  <si>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</si>
  <si>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</si>
  <si>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</si>
  <si>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</si>
  <si>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</si>
  <si>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</si>
  <si>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</si>
  <si>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</si>
  <si>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</si>
  <si>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</si>
  <si>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</si>
  <si>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</si>
  <si>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</si>
  <si>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</si>
  <si>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</si>
  <si>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</si>
  <si>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</si>
  <si>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</si>
  <si>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</si>
  <si>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</si>
  <si>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</si>
  <si>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</si>
  <si>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</si>
  <si>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</si>
  <si>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</si>
  <si>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</si>
  <si>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</si>
  <si>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</si>
  <si>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</si>
  <si>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</si>
  <si>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</si>
  <si>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</si>
  <si>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</si>
  <si>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</si>
  <si>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</si>
  <si>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</si>
  <si>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</si>
  <si>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</si>
  <si>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</si>
  <si>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</si>
  <si>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</si>
  <si>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</si>
  <si>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</si>
  <si>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</si>
  <si>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</si>
  <si>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</si>
  <si>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</si>
  <si>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</si>
  <si>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</si>
  <si>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</si>
  <si>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</si>
  <si>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</si>
  <si>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</si>
  <si>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</si>
  <si>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</si>
  <si>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</si>
  <si>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</si>
  <si>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</si>
  <si>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</si>
  <si>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</si>
  <si>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</si>
  <si>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</si>
  <si>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</si>
  <si>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</si>
  <si>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</si>
  <si>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</si>
  <si>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</si>
  <si>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</si>
  <si>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</si>
  <si>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</si>
  <si>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</si>
  <si>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</si>
  <si>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</si>
  <si>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</si>
  <si>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</si>
  <si>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</si>
  <si>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</si>
  <si>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</si>
  <si>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</si>
  <si>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</si>
  <si>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</si>
  <si>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</si>
  <si>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</si>
  <si>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</si>
  <si>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</si>
  <si>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</si>
  <si>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</si>
  <si>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</si>
  <si>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</si>
  <si>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</si>
  <si>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</si>
  <si>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</si>
  <si>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</si>
  <si>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</si>
  <si>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</si>
  <si>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</si>
  <si>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</si>
  <si>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</si>
  <si>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</si>
  <si>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</si>
  <si>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</si>
  <si>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</si>
  <si>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</si>
  <si>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</si>
  <si>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</si>
  <si>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</si>
  <si>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</si>
  <si>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</si>
  <si>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</si>
  <si>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</si>
  <si>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</si>
  <si>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</si>
  <si>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</si>
  <si>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</si>
  <si>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</si>
  <si>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</si>
  <si>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</si>
  <si>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</si>
  <si>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</si>
  <si>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</si>
  <si>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</si>
  <si>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</si>
  <si>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</si>
  <si>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</si>
  <si>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</si>
  <si>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</si>
  <si>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</si>
  <si>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</si>
  <si>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</si>
  <si>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</si>
  <si>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</si>
  <si>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</si>
  <si>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</si>
  <si>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</si>
  <si>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</si>
  <si>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</si>
  <si>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</si>
  <si>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</si>
  <si>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</si>
  <si>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</si>
  <si>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</si>
  <si>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</si>
  <si>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</si>
  <si>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</si>
  <si>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</si>
  <si>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</si>
  <si>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</si>
  <si>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</si>
  <si>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</si>
  <si>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</si>
  <si>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</si>
  <si>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</si>
  <si>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</si>
  <si>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</si>
  <si>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</si>
  <si>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</si>
  <si>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</si>
  <si>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</si>
  <si>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</si>
  <si>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</si>
  <si>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</si>
  <si>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</si>
  <si>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</si>
  <si>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</si>
  <si>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</si>
  <si>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</si>
  <si>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</si>
  <si>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</si>
  <si>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</si>
  <si>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</si>
  <si>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</si>
  <si>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</si>
  <si>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</si>
  <si>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</si>
  <si>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</si>
  <si>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</si>
  <si>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</si>
  <si>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</si>
  <si>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</si>
  <si>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</si>
  <si>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</si>
  <si>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</si>
  <si>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</si>
  <si>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</si>
  <si>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</si>
  <si>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</si>
  <si>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</si>
  <si>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</si>
  <si>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</si>
  <si>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</si>
  <si>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</si>
  <si>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</si>
  <si>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</si>
  <si>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</si>
  <si>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</si>
  <si>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</si>
  <si>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</si>
  <si>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</si>
  <si>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</si>
  <si>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</si>
  <si>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</si>
  <si>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</si>
  <si>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</si>
  <si>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</si>
  <si>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</si>
  <si>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</si>
  <si>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</si>
  <si>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</si>
  <si>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</si>
  <si>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</si>
  <si>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</si>
  <si>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</si>
  <si>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</si>
  <si>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</si>
  <si>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</si>
  <si>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</si>
  <si>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</si>
  <si>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</si>
  <si>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</si>
  <si>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</si>
  <si>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</si>
  <si>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</si>
  <si>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</si>
  <si>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</si>
  <si>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</si>
  <si>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</si>
  <si>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</si>
  <si>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</si>
  <si>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</si>
  <si>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</si>
  <si>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</si>
  <si>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</si>
  <si>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</si>
  <si>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</si>
  <si>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</si>
  <si>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</si>
  <si>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</si>
  <si>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</si>
  <si>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</si>
  <si>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</si>
  <si>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</si>
  <si>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</si>
  <si>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</si>
  <si>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</si>
  <si>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</si>
  <si>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</si>
  <si>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</si>
  <si>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</si>
  <si>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</si>
  <si>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</si>
  <si>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</si>
  <si>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</si>
  <si>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</si>
  <si>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</si>
  <si>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</si>
  <si>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</si>
  <si>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</si>
  <si>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</si>
  <si>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</si>
  <si>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</si>
  <si>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</si>
  <si>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</si>
  <si>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</si>
  <si>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</si>
  <si>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</si>
  <si>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</si>
  <si>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</si>
  <si>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</si>
  <si>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</si>
  <si>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</si>
  <si>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</si>
  <si>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</si>
  <si>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</si>
  <si>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</si>
  <si>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</si>
  <si>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</si>
  <si>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</si>
  <si>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</si>
  <si>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</si>
  <si>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</si>
  <si>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</si>
  <si>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</si>
  <si>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</si>
  <si>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</si>
  <si>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</si>
  <si>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</si>
  <si>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</si>
  <si>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</si>
  <si>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</si>
  <si>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</si>
  <si>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</si>
  <si>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</si>
  <si>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</si>
  <si>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</si>
  <si>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</si>
  <si>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</si>
  <si>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</si>
  <si>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</si>
  <si>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</si>
  <si>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</si>
  <si>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</si>
  <si>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</si>
  <si>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</si>
  <si>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</si>
  <si>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</si>
  <si>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</si>
  <si>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</si>
  <si>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</si>
  <si>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</si>
  <si>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</si>
  <si>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</si>
  <si>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</si>
  <si>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</si>
  <si>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</si>
  <si>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</si>
  <si>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</si>
  <si>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</si>
  <si>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</si>
  <si>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</si>
  <si>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</si>
  <si>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</si>
  <si>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</si>
  <si>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</si>
  <si>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</si>
  <si>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</si>
  <si>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</si>
  <si>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</si>
  <si>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</si>
  <si>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</si>
  <si>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</si>
  <si>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</si>
  <si>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</si>
  <si>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</si>
  <si>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</si>
  <si>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</si>
  <si>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</si>
  <si>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</si>
  <si>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</si>
  <si>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</si>
  <si>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</si>
  <si>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</si>
  <si>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</si>
  <si>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</si>
  <si>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</si>
  <si>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</si>
  <si>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</si>
  <si>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</si>
  <si>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</si>
  <si>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</si>
  <si>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</si>
  <si>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</si>
  <si>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</si>
  <si>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</si>
  <si>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</si>
  <si>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</si>
  <si>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</si>
  <si>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</si>
  <si>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</si>
  <si>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</si>
  <si>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</si>
  <si>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</si>
  <si>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</si>
  <si>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</si>
  <si>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</si>
  <si>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</si>
  <si>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</si>
  <si>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</si>
  <si>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</si>
  <si>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</si>
  <si>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</si>
  <si>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</si>
  <si>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</si>
  <si>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</si>
  <si>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</si>
  <si>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</si>
  <si>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</si>
  <si>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</si>
  <si>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</si>
  <si>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</si>
  <si>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</si>
  <si>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</si>
  <si>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</si>
  <si>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</si>
  <si>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</si>
  <si>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</si>
  <si>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</si>
  <si>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</si>
  <si>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</si>
  <si>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</si>
  <si>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</si>
  <si>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</si>
  <si>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</si>
  <si>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</si>
  <si>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</si>
  <si>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</si>
  <si>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</si>
  <si>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</si>
  <si>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</si>
  <si>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</si>
  <si>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</si>
  <si>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</si>
  <si>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</si>
  <si>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</si>
  <si>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</si>
  <si>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</si>
  <si>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</si>
  <si>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</si>
  <si>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</si>
  <si>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</si>
  <si>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</si>
  <si>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</si>
  <si>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</si>
  <si>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</si>
  <si>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</si>
  <si>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</si>
  <si>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</si>
  <si>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</si>
  <si>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</si>
  <si>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</si>
  <si>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</si>
  <si>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</si>
  <si>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</si>
  <si>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</si>
  <si>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</si>
  <si>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</si>
  <si>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</si>
  <si>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</si>
  <si>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</si>
  <si>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</si>
  <si>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</si>
  <si>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</si>
  <si>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</si>
  <si>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</si>
  <si>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</si>
  <si>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</si>
  <si>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</si>
  <si>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</si>
  <si>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</si>
  <si>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</si>
  <si>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</si>
  <si>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</si>
  <si>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</si>
  <si>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</si>
  <si>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</si>
  <si>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</si>
  <si>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</si>
  <si>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</si>
  <si>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</si>
  <si>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</si>
  <si>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</si>
  <si>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</si>
  <si>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</si>
  <si>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</si>
  <si>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</si>
  <si>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</si>
  <si>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</si>
  <si>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</si>
  <si>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</si>
  <si>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</si>
  <si>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</si>
  <si>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</si>
  <si>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</si>
  <si>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</si>
  <si>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</si>
  <si>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</si>
  <si>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</si>
  <si>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</si>
  <si>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</si>
  <si>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</si>
  <si>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</si>
  <si>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</si>
  <si>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</si>
  <si>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</si>
  <si>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</si>
  <si>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</si>
  <si>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</si>
  <si>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</si>
  <si>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</si>
  <si>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</si>
  <si>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</si>
  <si>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</si>
  <si>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</si>
  <si>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</si>
  <si>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</si>
  <si>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</si>
  <si>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</si>
  <si>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</si>
  <si>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</si>
  <si>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</si>
  <si>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</si>
  <si>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</si>
  <si>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</si>
  <si>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</si>
  <si>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</si>
  <si>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</si>
  <si>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</si>
  <si>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</si>
  <si>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</si>
  <si>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</si>
  <si>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</si>
  <si>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</si>
  <si>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</si>
  <si>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</si>
  <si>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</si>
  <si>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</si>
  <si>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</si>
  <si>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</si>
  <si>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</si>
  <si>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</si>
  <si>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</si>
  <si>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</si>
  <si>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</si>
  <si>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</si>
  <si>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</si>
  <si>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</si>
  <si>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</si>
  <si>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</si>
  <si>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</si>
  <si>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</si>
  <si>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</si>
  <si>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</si>
  <si>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</si>
  <si>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</si>
  <si>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</si>
  <si>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</si>
  <si>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</si>
  <si>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</si>
  <si>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</si>
  <si>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</si>
  <si>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</si>
  <si>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</si>
  <si>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</si>
  <si>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</si>
  <si>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</si>
  <si>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</si>
  <si>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</si>
  <si>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</si>
  <si>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</si>
  <si>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</si>
  <si>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</si>
  <si>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</si>
  <si>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</si>
  <si>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</si>
  <si>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</si>
  <si>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</si>
  <si>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</si>
  <si>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</si>
  <si>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</si>
  <si>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</si>
  <si>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</si>
  <si>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</si>
  <si>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</si>
  <si>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</si>
  <si>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</si>
  <si>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</si>
  <si>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</si>
  <si>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</si>
  <si>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</si>
  <si>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</si>
  <si>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</si>
  <si>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</si>
  <si>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</si>
  <si>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</si>
  <si>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</si>
  <si>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</si>
  <si>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</si>
  <si>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</si>
  <si>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</si>
  <si>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</si>
  <si>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</si>
  <si>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</si>
  <si>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</si>
  <si>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</si>
  <si>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</si>
  <si>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</si>
  <si>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</si>
  <si>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</si>
  <si>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</si>
  <si>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</si>
  <si>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</si>
  <si>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</si>
  <si>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</si>
  <si>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</si>
  <si>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</si>
  <si>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</si>
  <si>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</si>
  <si>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</si>
  <si>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</si>
  <si>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</si>
  <si>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</si>
  <si>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</si>
  <si>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</si>
  <si>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</si>
  <si>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</si>
  <si>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</si>
  <si>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</si>
  <si>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</si>
  <si>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</si>
  <si>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</si>
  <si>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</si>
  <si>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</si>
  <si>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</si>
  <si>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</si>
  <si>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</si>
  <si>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</si>
  <si>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</si>
  <si>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</si>
  <si>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</si>
  <si>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</si>
  <si>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</si>
  <si>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</si>
  <si>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</si>
  <si>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</si>
  <si>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</si>
  <si>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</si>
  <si>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</si>
  <si>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</si>
  <si>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</si>
  <si>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</si>
  <si>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</si>
  <si>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</si>
  <si>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</si>
  <si>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</si>
  <si>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</si>
  <si>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</si>
  <si>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</si>
  <si>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</si>
  <si>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</si>
  <si>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</si>
  <si>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</si>
  <si>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</si>
  <si>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</si>
  <si>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</si>
  <si>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</si>
  <si>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</si>
  <si>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</si>
  <si>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</si>
  <si>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</si>
  <si>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</si>
  <si>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</si>
  <si>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</si>
  <si>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</si>
  <si>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</si>
  <si>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</si>
  <si>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</si>
  <si>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</si>
  <si>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</si>
  <si>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</si>
  <si>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</si>
  <si>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</si>
  <si>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</si>
  <si>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</si>
  <si>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</si>
  <si>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</si>
  <si>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</si>
  <si>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</si>
  <si>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</si>
  <si>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</si>
  <si>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</si>
  <si>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</si>
  <si>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</si>
  <si>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</si>
  <si>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</si>
  <si>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</si>
  <si>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</si>
  <si>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</si>
  <si>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</si>
  <si>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</si>
  <si>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</si>
  <si>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</si>
  <si>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</si>
  <si>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</si>
  <si>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</si>
  <si>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</si>
  <si>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</si>
  <si>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</si>
  <si>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</si>
  <si>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</si>
  <si>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</si>
  <si>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</si>
  <si>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</si>
  <si>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</si>
  <si>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</si>
  <si>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</si>
  <si>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</si>
  <si>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</si>
  <si>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</si>
  <si>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</si>
  <si>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</si>
  <si>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</si>
  <si>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</si>
  <si>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</si>
  <si>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</si>
  <si>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</si>
  <si>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</si>
  <si>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</si>
  <si>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</si>
  <si>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</si>
  <si>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</si>
  <si>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</si>
  <si>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</si>
  <si>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</si>
  <si>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</si>
  <si>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</si>
  <si>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</si>
  <si>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</si>
  <si>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</si>
  <si>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</si>
  <si>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</si>
  <si>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</si>
  <si>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</si>
  <si>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</si>
  <si>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</si>
  <si>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</si>
  <si>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</si>
  <si>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</si>
  <si>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</si>
  <si>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</si>
  <si>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</si>
  <si>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</si>
  <si>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</si>
  <si>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</si>
  <si>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</si>
  <si>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</si>
  <si>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</si>
  <si>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</si>
  <si>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</si>
  <si>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</si>
  <si>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</si>
  <si>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</si>
  <si>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</si>
  <si>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</si>
  <si>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</si>
  <si>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</si>
  <si>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</si>
  <si>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</si>
  <si>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</si>
  <si>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</si>
  <si>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</si>
  <si>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</si>
  <si>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</si>
  <si>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</si>
  <si>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</si>
  <si>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</si>
  <si>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</si>
  <si>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</si>
  <si>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</si>
  <si>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</si>
  <si>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</si>
  <si>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</si>
  <si>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</si>
  <si>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</si>
  <si>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</si>
  <si>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</si>
  <si>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</si>
  <si>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</si>
  <si>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</si>
  <si>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</si>
  <si>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</si>
  <si>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</si>
  <si>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</si>
  <si>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</si>
  <si>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</si>
  <si>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</si>
  <si>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</si>
  <si>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</si>
  <si>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</si>
  <si>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</si>
  <si>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</si>
  <si>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</si>
  <si>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</si>
  <si>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</si>
  <si>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</si>
  <si>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</si>
  <si>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</si>
  <si>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</si>
  <si>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</si>
  <si>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</si>
  <si>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</si>
  <si>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</si>
  <si>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</si>
  <si>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</si>
  <si>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</si>
  <si>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</si>
  <si>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</si>
  <si>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</si>
  <si>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</si>
  <si>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</si>
  <si>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</si>
  <si>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</si>
  <si>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</si>
  <si>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</si>
  <si>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</si>
  <si>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</si>
  <si>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</si>
  <si>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</si>
  <si>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</si>
  <si>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</si>
  <si>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</si>
  <si>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</si>
  <si>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</si>
  <si>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</si>
  <si>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</si>
  <si>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</si>
  <si>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</si>
  <si>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</si>
  <si>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</si>
  <si>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</si>
  <si>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</si>
  <si>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</si>
  <si>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</si>
  <si>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</si>
  <si>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</si>
  <si>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</si>
  <si>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</si>
  <si>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</si>
  <si>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</si>
  <si>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</si>
  <si>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</si>
  <si>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</si>
  <si>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</si>
  <si>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</si>
  <si>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</si>
  <si>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</si>
  <si>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</si>
  <si>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</si>
  <si>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</si>
  <si>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</si>
  <si>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</si>
  <si>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</si>
  <si>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</si>
  <si>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</si>
  <si>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</si>
  <si>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</si>
  <si>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</si>
  <si>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</si>
  <si>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</si>
  <si>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</si>
  <si>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</si>
  <si>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</si>
  <si>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</si>
  <si>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</si>
  <si>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</si>
  <si>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</si>
  <si>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</si>
  <si>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</si>
  <si>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</si>
  <si>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</si>
  <si>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</si>
  <si>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</si>
  <si>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</si>
  <si>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</si>
  <si>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</si>
  <si>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</si>
  <si>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</si>
  <si>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</si>
  <si>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</si>
  <si>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</si>
  <si>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</si>
  <si>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</si>
  <si>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</si>
  <si>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</si>
  <si>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</si>
  <si>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</si>
  <si>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</si>
  <si>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</si>
  <si>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</si>
  <si>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</si>
  <si>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</si>
  <si>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</si>
  <si>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</si>
  <si>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</si>
  <si>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</si>
  <si>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</si>
  <si>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</si>
  <si>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</si>
  <si>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</si>
  <si>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</si>
  <si>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</si>
  <si>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</si>
  <si>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</si>
  <si>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</si>
  <si>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</si>
  <si>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</si>
  <si>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</si>
  <si>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</si>
  <si>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</si>
  <si>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</si>
  <si>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</si>
  <si>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</si>
  <si>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</si>
  <si>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</si>
  <si>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</si>
  <si>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</si>
  <si>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</si>
  <si>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</si>
  <si>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</si>
  <si>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</si>
  <si>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</si>
  <si>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</si>
  <si>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</si>
  <si>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</si>
  <si>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</si>
  <si>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</si>
  <si>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</si>
  <si>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</si>
  <si>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</si>
  <si>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</si>
  <si>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</si>
  <si>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</si>
  <si>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</si>
  <si>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</si>
  <si>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</si>
  <si>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</si>
  <si>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</si>
  <si>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</si>
  <si>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</si>
  <si>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</si>
  <si>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</si>
  <si>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</si>
  <si>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</si>
  <si>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</si>
  <si>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</si>
  <si>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</si>
  <si>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</si>
  <si>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</si>
  <si>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</si>
  <si>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</si>
  <si>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</si>
  <si>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</si>
  <si>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</si>
  <si>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</si>
  <si>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</si>
  <si>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</si>
  <si>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</si>
  <si>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</si>
  <si>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</si>
  <si>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</si>
  <si>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</si>
  <si>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</si>
  <si>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</si>
  <si>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</si>
  <si>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</si>
  <si>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</si>
  <si>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</si>
  <si>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</si>
  <si>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</si>
  <si>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</si>
  <si>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</si>
  <si>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</si>
  <si>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</si>
  <si>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</si>
  <si>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</si>
  <si>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</si>
  <si>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</si>
  <si>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</si>
  <si>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</si>
  <si>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</si>
  <si>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</si>
  <si>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</si>
  <si>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</si>
  <si>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</si>
  <si>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</si>
  <si>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</si>
  <si>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</si>
  <si>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</si>
  <si>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</si>
  <si>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</si>
  <si>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</si>
  <si>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</si>
  <si>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</si>
  <si>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</si>
  <si>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</si>
  <si>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</si>
  <si>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</si>
  <si>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</si>
  <si>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</si>
  <si>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</si>
  <si>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</si>
  <si>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</si>
  <si>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</si>
  <si>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</si>
  <si>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</si>
  <si>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</si>
  <si>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</si>
  <si>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</si>
  <si>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</si>
  <si>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</si>
  <si>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</si>
  <si>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</si>
  <si>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</si>
  <si>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</si>
  <si>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</si>
  <si>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</si>
  <si>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</si>
  <si>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</si>
  <si>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</si>
  <si>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</si>
  <si>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</si>
  <si>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</si>
  <si>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</si>
  <si>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</si>
  <si>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</si>
  <si>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</si>
  <si>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</si>
  <si>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</si>
  <si>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</si>
  <si>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</si>
  <si>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</si>
  <si>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</si>
  <si>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</si>
  <si>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</si>
  <si>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</si>
  <si>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</si>
  <si>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</si>
  <si>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</si>
  <si>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</si>
  <si>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</si>
  <si>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</si>
  <si>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</si>
  <si>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</si>
  <si>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</si>
  <si>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</si>
  <si>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</si>
  <si>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</si>
  <si>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</si>
  <si>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</si>
  <si>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</si>
  <si>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</si>
  <si>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</si>
  <si>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</si>
  <si>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</si>
  <si>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</si>
  <si>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</si>
  <si>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</si>
  <si>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</si>
  <si>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</si>
  <si>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</si>
  <si>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</si>
  <si>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</si>
  <si>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</si>
  <si>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</si>
  <si>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</si>
  <si>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</si>
  <si>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</si>
  <si>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</si>
  <si>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</si>
  <si>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</si>
  <si>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</si>
  <si>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</si>
  <si>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</si>
  <si>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</si>
  <si>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</si>
  <si>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</si>
  <si>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</si>
  <si>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</si>
  <si>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</si>
  <si>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</si>
  <si>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</si>
  <si>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</si>
  <si>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</si>
  <si>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</si>
  <si>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</si>
  <si>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</si>
  <si>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</si>
  <si>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</si>
  <si>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</si>
  <si>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</si>
  <si>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</si>
  <si>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</si>
  <si>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</si>
  <si>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</si>
  <si>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</si>
  <si>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</si>
  <si>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</si>
  <si>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</si>
  <si>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</si>
  <si>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</si>
  <si>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</si>
  <si>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</si>
  <si>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</si>
  <si>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</si>
  <si>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</si>
  <si>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</si>
  <si>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</si>
  <si>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</si>
  <si>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</si>
  <si>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</si>
  <si>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</si>
  <si>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</si>
  <si>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</si>
  <si>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</si>
  <si>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</si>
  <si>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</si>
  <si>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</si>
  <si>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</si>
  <si>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</si>
  <si>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</si>
  <si>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</si>
  <si>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</si>
  <si>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</si>
  <si>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</si>
  <si>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</si>
  <si>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</si>
  <si>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</si>
  <si>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</si>
  <si>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</si>
  <si>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</si>
  <si>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</si>
  <si>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</si>
  <si>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</si>
  <si>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</si>
  <si>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</si>
  <si>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</si>
  <si>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</si>
  <si>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</si>
  <si>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</si>
  <si>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</si>
  <si>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</si>
  <si>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</si>
  <si>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</si>
  <si>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</si>
  <si>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</si>
  <si>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</si>
  <si>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</si>
  <si>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</si>
  <si>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</si>
  <si>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</si>
  <si>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</si>
  <si>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</si>
  <si>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</si>
  <si>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</si>
  <si>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</si>
  <si>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</si>
  <si>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</si>
  <si>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</si>
  <si>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</si>
  <si>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</si>
  <si>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</si>
  <si>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</si>
  <si>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</si>
  <si>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</si>
  <si>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</si>
  <si>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</si>
  <si>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</si>
  <si>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</si>
  <si>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</si>
  <si>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</si>
  <si>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</si>
  <si>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</si>
  <si>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</si>
  <si>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</si>
  <si>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</si>
  <si>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</si>
  <si>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</si>
  <si>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</si>
  <si>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</si>
  <si>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</si>
  <si>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</si>
  <si>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</si>
  <si>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</si>
  <si>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</si>
  <si>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</si>
  <si>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</si>
  <si>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</si>
  <si>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</si>
  <si>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</si>
  <si>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</si>
  <si>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</si>
  <si>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</si>
  <si>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</si>
  <si>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</si>
  <si>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</si>
  <si>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</si>
  <si>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</si>
  <si>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</si>
  <si>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</si>
  <si>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</si>
  <si>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</si>
  <si>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</si>
  <si>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</si>
  <si>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</si>
  <si>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</si>
  <si>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</si>
  <si>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</si>
  <si>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</si>
  <si>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</si>
  <si>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</si>
  <si>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</si>
  <si>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</si>
  <si>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</si>
  <si>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</si>
  <si>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</si>
  <si>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</si>
  <si>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</si>
  <si>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</si>
  <si>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</si>
  <si>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</si>
  <si>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</si>
  <si>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</si>
  <si>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</si>
  <si>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</si>
  <si>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</si>
  <si>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</si>
  <si>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</si>
  <si>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</si>
  <si>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</si>
  <si>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</si>
  <si>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</si>
  <si>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</si>
  <si>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</si>
  <si>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</si>
  <si>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</si>
  <si>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</si>
  <si>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</si>
  <si>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</si>
  <si>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</si>
  <si>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</si>
  <si>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</si>
  <si>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</si>
  <si>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</si>
  <si>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</si>
  <si>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</si>
  <si>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</si>
  <si>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</si>
  <si>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</si>
  <si>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</si>
  <si>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</si>
  <si>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</si>
  <si>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</si>
  <si>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</si>
  <si>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</si>
  <si>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</si>
  <si>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</si>
  <si>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</si>
  <si>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</si>
  <si>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</si>
  <si>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</si>
  <si>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</si>
  <si>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</si>
  <si>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</si>
  <si>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</si>
  <si>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</si>
  <si>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</si>
  <si>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</si>
  <si>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</si>
  <si>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</si>
  <si>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</si>
  <si>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</si>
  <si>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</si>
  <si>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</si>
  <si>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</si>
  <si>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</si>
  <si>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</si>
  <si>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</si>
  <si>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</si>
  <si>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</si>
  <si>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</si>
  <si>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</si>
  <si>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</si>
  <si>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</si>
  <si>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</si>
  <si>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</si>
  <si>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</si>
  <si>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</si>
  <si>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</si>
  <si>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</si>
  <si>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</si>
  <si>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</si>
  <si>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</si>
  <si>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</si>
  <si>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</si>
  <si>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</si>
  <si>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</si>
  <si>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</si>
  <si>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</si>
  <si>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</si>
  <si>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</si>
  <si>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</si>
  <si>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</si>
  <si>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</si>
  <si>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</si>
  <si>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</si>
  <si>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</si>
  <si>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</si>
  <si>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</si>
  <si>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</si>
  <si>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</si>
  <si>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</si>
  <si>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</si>
  <si>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</si>
  <si>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</si>
  <si>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</si>
  <si>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</si>
  <si>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</si>
  <si>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</si>
  <si>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</si>
  <si>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</si>
  <si>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</si>
  <si>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</si>
  <si>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</si>
  <si>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</si>
  <si>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</si>
  <si>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</si>
  <si>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</si>
  <si>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</si>
  <si>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</si>
  <si>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</si>
  <si>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</si>
  <si>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</si>
  <si>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</si>
  <si>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</si>
  <si>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</si>
  <si>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</si>
  <si>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</si>
  <si>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</si>
  <si>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</si>
  <si>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</si>
  <si>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</si>
  <si>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</si>
  <si>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</si>
  <si>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</si>
  <si>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</si>
  <si>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</si>
  <si>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</si>
  <si>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</si>
  <si>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</si>
  <si>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</si>
  <si>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</si>
  <si>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</si>
  <si>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</si>
  <si>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</si>
  <si>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</si>
  <si>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</si>
  <si>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</si>
  <si>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</si>
  <si>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</si>
  <si>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</si>
  <si>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</si>
  <si>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</si>
  <si>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</si>
  <si>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</si>
  <si>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</si>
  <si>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</si>
  <si>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</si>
  <si>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</si>
  <si>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</si>
  <si>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</si>
  <si>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</si>
  <si>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</si>
  <si>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</si>
  <si>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</si>
  <si>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</si>
  <si>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</si>
  <si>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</si>
  <si>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</si>
  <si>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</si>
  <si>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</si>
  <si>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</si>
  <si>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</si>
  <si>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</si>
  <si>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</si>
  <si>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</si>
  <si>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</si>
  <si>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</si>
  <si>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</si>
  <si>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</si>
  <si>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</si>
  <si>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</si>
  <si>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</si>
  <si>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</si>
  <si>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</si>
  <si>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</si>
  <si>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</si>
  <si>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</si>
  <si>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</si>
  <si>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</si>
  <si>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</si>
  <si>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</si>
  <si>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</si>
  <si>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</si>
  <si>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</si>
  <si>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</si>
  <si>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</si>
  <si>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</si>
  <si>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</si>
  <si>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</si>
  <si>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</si>
  <si>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</si>
  <si>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</si>
  <si>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</si>
  <si>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</si>
  <si>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</si>
  <si>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</si>
  <si>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</si>
  <si>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</si>
  <si>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</si>
  <si>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</si>
  <si>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</si>
  <si>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</si>
  <si>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</si>
  <si>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</si>
  <si>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</si>
  <si>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</si>
  <si>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</si>
  <si>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</si>
  <si>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</si>
  <si>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</si>
  <si>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</si>
  <si>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</si>
  <si>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</si>
  <si>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</si>
  <si>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</si>
  <si>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</si>
  <si>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</si>
  <si>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</si>
  <si>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</si>
  <si>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</si>
  <si>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</si>
  <si>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</si>
  <si>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</si>
  <si>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</si>
  <si>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</si>
  <si>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</si>
  <si>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</si>
  <si>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</si>
  <si>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</si>
  <si>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</si>
  <si>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</si>
  <si>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</si>
  <si>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</si>
  <si>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</si>
  <si>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</si>
  <si>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</si>
  <si>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</si>
  <si>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</si>
  <si>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</si>
  <si>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</si>
  <si>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</si>
  <si>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</si>
  <si>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</si>
  <si>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</si>
  <si>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</si>
  <si>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</si>
  <si>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</si>
  <si>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</si>
  <si>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</si>
  <si>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</si>
  <si>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</si>
  <si>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</si>
  <si>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</si>
  <si>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</si>
  <si>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</si>
  <si>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</si>
  <si>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</si>
  <si>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</si>
  <si>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</si>
  <si>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</si>
  <si>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</si>
  <si>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</si>
  <si>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</si>
  <si>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</si>
  <si>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</si>
  <si>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</si>
  <si>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</si>
  <si>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</si>
  <si>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</si>
  <si>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</si>
  <si>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</si>
  <si>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</si>
  <si>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</si>
  <si>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</si>
  <si>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</si>
  <si>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</si>
  <si>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</si>
  <si>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</si>
  <si>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</si>
  <si>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</si>
  <si>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</si>
  <si>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</si>
  <si>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</si>
  <si>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</si>
  <si>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</si>
  <si>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</si>
  <si>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</si>
  <si>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</si>
  <si>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</si>
  <si>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</si>
  <si>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</si>
  <si>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</si>
  <si>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</si>
  <si>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</si>
  <si>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</si>
  <si>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</si>
  <si>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</si>
  <si>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</si>
  <si>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</si>
  <si>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</si>
  <si>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</si>
  <si>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</si>
  <si>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</si>
  <si>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</si>
  <si>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</si>
  <si>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</si>
  <si>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</si>
  <si>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</si>
  <si>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</si>
  <si>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</si>
  <si>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</si>
  <si>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</si>
  <si>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</si>
  <si>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</si>
  <si>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</si>
  <si>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</si>
  <si>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</si>
  <si>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</si>
  <si>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</si>
  <si>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</si>
  <si>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</si>
  <si>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</si>
  <si>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</si>
  <si>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</si>
  <si>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</si>
  <si>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</si>
  <si>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</si>
  <si>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</si>
  <si>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</si>
  <si>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</si>
  <si>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</si>
  <si>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</si>
  <si>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</si>
  <si>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</si>
  <si>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</si>
  <si>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</si>
  <si>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</si>
  <si>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</si>
  <si>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</si>
  <si>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</si>
  <si>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</si>
  <si>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</si>
  <si>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</si>
  <si>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</si>
  <si>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</si>
  <si>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</si>
  <si>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</si>
  <si>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</si>
  <si>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</si>
  <si>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</si>
  <si>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</si>
  <si>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</si>
  <si>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</si>
  <si>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</si>
  <si>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</si>
  <si>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</si>
  <si>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</si>
  <si>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</si>
  <si>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</si>
  <si>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</si>
  <si>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</si>
  <si>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</si>
  <si>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</si>
  <si>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</si>
  <si>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</si>
  <si>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</si>
  <si>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</si>
  <si>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</si>
  <si>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</si>
  <si>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</si>
  <si>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</si>
  <si>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</si>
  <si>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</si>
  <si>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</si>
  <si>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</si>
  <si>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</si>
  <si>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</si>
  <si>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</si>
  <si>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</si>
  <si>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</si>
  <si>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</si>
  <si>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</si>
  <si>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</si>
  <si>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</si>
  <si>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</si>
  <si>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</si>
  <si>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</si>
  <si>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</si>
  <si>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</si>
  <si>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</si>
  <si>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</si>
  <si>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</si>
  <si>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</si>
  <si>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</si>
  <si>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</si>
  <si>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</si>
  <si>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</si>
  <si>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</si>
  <si>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</si>
  <si>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</si>
  <si>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</si>
  <si>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</si>
  <si>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</si>
  <si>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</si>
  <si>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</si>
  <si>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</si>
  <si>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</si>
  <si>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</si>
  <si>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</si>
  <si>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</si>
  <si>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</si>
  <si>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</si>
  <si>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</si>
  <si>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</si>
  <si>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</si>
  <si>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</si>
  <si>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</si>
  <si>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</si>
  <si>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</si>
  <si>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</si>
  <si>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</si>
  <si>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</si>
  <si>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</si>
  <si>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</si>
  <si>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</si>
  <si>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</si>
  <si>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</si>
  <si>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</si>
  <si>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</si>
  <si>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</si>
  <si>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</si>
  <si>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</si>
  <si>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</si>
  <si>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</si>
  <si>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</si>
  <si>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</si>
  <si>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</si>
  <si>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</si>
  <si>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</si>
  <si>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</si>
  <si>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</si>
  <si>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</si>
  <si>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</si>
  <si>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</si>
  <si>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</si>
  <si>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</si>
  <si>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</si>
  <si>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</si>
  <si>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</si>
  <si>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</si>
  <si>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</si>
  <si>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</si>
  <si>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</si>
  <si>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</si>
  <si>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</si>
  <si>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</si>
  <si>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</si>
  <si>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</si>
  <si>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</si>
  <si>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</si>
  <si>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</si>
  <si>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</si>
  <si>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</si>
  <si>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</si>
  <si>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</si>
  <si>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</si>
  <si>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</si>
  <si>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</si>
  <si>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</si>
  <si>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</si>
  <si>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</si>
  <si>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</si>
  <si>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</si>
  <si>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</si>
  <si>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</si>
  <si>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</si>
  <si>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</si>
  <si>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</si>
  <si>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</si>
  <si>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</si>
  <si>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</si>
  <si>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</si>
  <si>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</si>
  <si>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</si>
  <si>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</si>
  <si>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</si>
  <si>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</si>
  <si>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</si>
  <si>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</si>
  <si>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</si>
  <si>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</si>
  <si>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</si>
  <si>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</si>
  <si>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</si>
  <si>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</si>
  <si>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</si>
  <si>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</si>
  <si>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</si>
  <si>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</si>
  <si>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</si>
  <si>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</si>
  <si>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</si>
  <si>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</si>
  <si>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</si>
  <si>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</si>
  <si>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</si>
  <si>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</si>
  <si>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</si>
  <si>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</si>
  <si>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</si>
  <si>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</si>
  <si>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</si>
  <si>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</si>
  <si>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</si>
  <si>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</si>
  <si>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</si>
  <si>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</si>
  <si>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</si>
  <si>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</si>
  <si>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</si>
  <si>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</si>
  <si>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</si>
  <si>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</si>
  <si>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</si>
  <si>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</si>
  <si>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</si>
  <si>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</si>
  <si>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</si>
  <si>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</si>
  <si>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</si>
  <si>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</si>
  <si>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</si>
  <si>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</si>
  <si>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</si>
  <si>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</si>
  <si>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</si>
  <si>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</si>
  <si>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</si>
  <si>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</si>
  <si>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</si>
  <si>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</si>
  <si>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</si>
  <si>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</si>
  <si>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</si>
  <si>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</si>
  <si>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</si>
  <si>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</si>
  <si>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</si>
  <si>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</si>
  <si>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</si>
  <si>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</si>
  <si>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</si>
  <si>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</si>
  <si>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</si>
  <si>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</si>
  <si>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</si>
  <si>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</si>
  <si>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</si>
  <si>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</si>
  <si>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</si>
  <si>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</si>
  <si>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</si>
  <si>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</si>
  <si>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</si>
  <si>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</si>
  <si>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</si>
  <si>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</si>
  <si>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</si>
  <si>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</si>
  <si>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</si>
  <si>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</si>
  <si>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</si>
  <si>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</si>
  <si>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</si>
  <si>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</si>
  <si>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</si>
  <si>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</si>
  <si>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</si>
  <si>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</si>
  <si>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</si>
  <si>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</si>
  <si>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</si>
  <si>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</si>
  <si>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</si>
  <si>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</si>
  <si>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</si>
  <si>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</si>
  <si>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</si>
  <si>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</si>
  <si>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</si>
  <si>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</si>
  <si>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</si>
  <si>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</si>
  <si>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</si>
  <si>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</si>
  <si>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</si>
  <si>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</si>
  <si>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</si>
  <si>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</si>
  <si>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</si>
  <si>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</si>
  <si>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</si>
  <si>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</si>
  <si>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</si>
  <si>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</si>
  <si>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</si>
  <si>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</si>
  <si>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</si>
  <si>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</si>
  <si>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</si>
  <si>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</si>
  <si>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</si>
  <si>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</si>
  <si>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</si>
  <si>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</si>
  <si>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</si>
  <si>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</si>
  <si>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</si>
  <si>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</si>
  <si>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</si>
  <si>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</si>
  <si>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</si>
  <si>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</si>
  <si>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</si>
  <si>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</si>
  <si>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</si>
  <si>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</si>
  <si>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</si>
  <si>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</si>
  <si>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</si>
  <si>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</si>
  <si>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</si>
  <si>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</si>
  <si>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</si>
  <si>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</si>
  <si>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</si>
  <si>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</si>
  <si>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</si>
  <si>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</si>
  <si>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</si>
  <si>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</si>
  <si>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</si>
  <si>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</si>
  <si>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</si>
  <si>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</si>
  <si>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</si>
  <si>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</si>
  <si>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</si>
  <si>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</si>
  <si>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</si>
  <si>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</si>
  <si>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</si>
  <si>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</si>
  <si>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</si>
  <si>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</si>
  <si>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</si>
  <si>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</si>
  <si>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</si>
  <si>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</si>
  <si>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</si>
  <si>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</si>
  <si>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</si>
  <si>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</si>
  <si>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</si>
  <si>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</si>
  <si>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</si>
  <si>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</si>
  <si>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</si>
  <si>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</si>
  <si>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</si>
  <si>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</si>
  <si>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</si>
  <si>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</si>
  <si>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</si>
  <si>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</si>
  <si>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</si>
  <si>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</si>
  <si>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</si>
  <si>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</si>
  <si>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</si>
  <si>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</si>
  <si>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</si>
  <si>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</si>
  <si>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</si>
  <si>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</si>
  <si>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</si>
  <si>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</si>
  <si>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</si>
  <si>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</si>
  <si>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</si>
  <si>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</si>
  <si>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</si>
  <si>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</si>
  <si>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</si>
  <si>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</si>
  <si>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</si>
  <si>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</si>
  <si>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</si>
  <si>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</si>
  <si>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</si>
  <si>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</si>
  <si>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</si>
  <si>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</si>
  <si>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</si>
  <si>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</si>
  <si>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</si>
  <si>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</si>
  <si>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</si>
  <si>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</si>
  <si>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</si>
  <si>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</si>
  <si>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</si>
  <si>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</si>
  <si>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</si>
  <si>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</si>
  <si>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</si>
  <si>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</si>
  <si>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</si>
  <si>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</si>
  <si>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</si>
  <si>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</si>
  <si>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</si>
  <si>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</si>
  <si>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</si>
  <si>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</si>
  <si>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</si>
  <si>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</si>
  <si>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</si>
  <si>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</si>
  <si>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</si>
  <si>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</si>
  <si>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</si>
  <si>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</si>
  <si>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</si>
  <si>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</si>
  <si>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</si>
  <si>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</si>
  <si>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</si>
  <si>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</si>
  <si>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</si>
  <si>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</si>
  <si>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</si>
  <si>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</si>
  <si>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</si>
  <si>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</si>
  <si>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</si>
  <si>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</si>
  <si>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</si>
  <si>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</si>
  <si>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</si>
  <si>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</si>
  <si>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</si>
  <si>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</si>
  <si>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</si>
  <si>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</si>
  <si>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</si>
  <si>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</si>
  <si>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</si>
  <si>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</si>
  <si>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</si>
  <si>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</si>
  <si>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</si>
  <si>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</si>
  <si>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</si>
  <si>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</si>
  <si>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</si>
  <si>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</si>
  <si>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</si>
  <si>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</si>
  <si>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</si>
  <si>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</si>
  <si>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</si>
  <si>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</si>
  <si>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</si>
  <si>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</si>
  <si>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</si>
  <si>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</si>
  <si>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</si>
  <si>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</si>
  <si>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</si>
  <si>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</si>
  <si>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</si>
  <si>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</si>
  <si>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</si>
  <si>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</si>
  <si>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</si>
  <si>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</si>
  <si>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</si>
  <si>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</si>
  <si>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</si>
  <si>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</si>
  <si>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</si>
  <si>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</si>
  <si>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</si>
  <si>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</si>
  <si>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</si>
  <si>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</si>
  <si>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</si>
  <si>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</si>
  <si>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</si>
  <si>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</si>
  <si>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</si>
  <si>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</si>
  <si>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</si>
  <si>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</si>
  <si>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</si>
  <si>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</si>
  <si>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</si>
  <si>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</si>
  <si>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</si>
  <si>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</si>
  <si>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</si>
  <si>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</si>
  <si>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</si>
  <si>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</si>
  <si>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</si>
  <si>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</si>
  <si>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</si>
  <si>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</si>
  <si>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</si>
  <si>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</si>
  <si>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</si>
  <si>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</si>
  <si>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</si>
  <si>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</si>
  <si>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</si>
  <si>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</si>
  <si>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</si>
  <si>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</si>
  <si>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</si>
  <si>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</si>
  <si>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</si>
  <si>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</si>
  <si>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</si>
  <si>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</si>
  <si>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</si>
  <si>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</si>
  <si>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</si>
  <si>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</si>
  <si>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</si>
  <si>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</si>
  <si>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</si>
  <si>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</si>
  <si>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</si>
  <si>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</si>
  <si>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</si>
  <si>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</si>
  <si>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</si>
  <si>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</si>
  <si>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</si>
  <si>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</si>
  <si>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</si>
  <si>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</si>
  <si>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</si>
  <si>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</si>
  <si>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</si>
  <si>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</si>
  <si>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</si>
  <si>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</si>
  <si>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</si>
  <si>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</si>
  <si>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</si>
  <si>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</si>
  <si>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</si>
  <si>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</si>
  <si>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</si>
  <si>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</si>
  <si>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</si>
  <si>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</si>
  <si>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</si>
  <si>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</si>
  <si>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</si>
  <si>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</si>
  <si>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</si>
  <si>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</si>
  <si>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</si>
  <si>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</si>
  <si>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</si>
  <si>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</si>
  <si>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</si>
  <si>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</si>
  <si>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</si>
  <si>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</si>
  <si>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</si>
  <si>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</si>
  <si>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</si>
  <si>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</si>
  <si>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</si>
  <si>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</si>
  <si>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</si>
  <si>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</si>
  <si>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</si>
  <si>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</si>
  <si>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</si>
  <si>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</si>
  <si>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</si>
  <si>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</si>
  <si>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</si>
  <si>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</si>
  <si>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</si>
  <si>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</si>
  <si>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</si>
  <si>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</si>
  <si>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</si>
  <si>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</si>
  <si>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</si>
  <si>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</si>
  <si>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</si>
  <si>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</si>
  <si>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</si>
  <si>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</si>
  <si>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</si>
  <si>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</si>
  <si>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</si>
  <si>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</si>
  <si>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</si>
  <si>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</si>
  <si>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</si>
  <si>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</si>
  <si>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</si>
  <si>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</si>
  <si>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</si>
  <si>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</si>
  <si>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</si>
  <si>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</si>
  <si>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</si>
  <si>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</si>
  <si>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</si>
  <si>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</si>
  <si>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</si>
  <si>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</si>
  <si>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</si>
  <si>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</si>
  <si>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</si>
  <si>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</si>
  <si>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</si>
  <si>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</si>
  <si>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</si>
  <si>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</si>
  <si>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</si>
  <si>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</si>
  <si>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</si>
  <si>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</si>
  <si>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</si>
  <si>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</si>
  <si>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</si>
  <si>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</si>
  <si>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</si>
  <si>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</si>
  <si>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</si>
  <si>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</si>
  <si>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</si>
  <si>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</si>
  <si>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</si>
  <si>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</si>
  <si>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</si>
  <si>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</si>
  <si>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</si>
  <si>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</si>
  <si>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</si>
  <si>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</si>
  <si>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</si>
  <si>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</si>
  <si>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</si>
  <si>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</si>
  <si>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</si>
  <si>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</si>
  <si>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</si>
  <si>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</si>
  <si>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</si>
  <si>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</si>
  <si>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</si>
  <si>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</si>
  <si>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</si>
  <si>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</si>
  <si>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</si>
  <si>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</si>
  <si>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</si>
  <si>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</si>
  <si>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</si>
  <si>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</si>
  <si>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</si>
  <si>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</si>
  <si>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</si>
  <si>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</si>
  <si>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</si>
  <si>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</si>
  <si>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</si>
  <si>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</si>
  <si>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</si>
  <si>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</si>
  <si>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</si>
  <si>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</si>
  <si>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</si>
  <si>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</si>
  <si>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</si>
  <si>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</si>
  <si>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</si>
  <si>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</si>
  <si>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</si>
  <si>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</si>
  <si>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</si>
  <si>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</si>
  <si>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</si>
  <si>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</si>
  <si>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</si>
  <si>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</si>
  <si>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</si>
  <si>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</si>
  <si>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</si>
  <si>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</si>
  <si>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</si>
  <si>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</si>
  <si>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</si>
  <si>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</si>
  <si>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</si>
  <si>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</si>
  <si>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</si>
  <si>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</si>
  <si>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</si>
  <si>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</si>
  <si>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</si>
  <si>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</si>
  <si>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</si>
  <si>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</si>
  <si>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</si>
  <si>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</si>
  <si>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</si>
  <si>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</si>
  <si>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</si>
  <si>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</si>
  <si>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</si>
  <si>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</si>
  <si>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</si>
  <si>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</si>
  <si>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</si>
  <si>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</si>
  <si>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</si>
  <si>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</si>
  <si>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</si>
  <si>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</si>
  <si>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</si>
  <si>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</si>
  <si>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</si>
  <si>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</si>
  <si>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</si>
  <si>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</si>
  <si>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</si>
  <si>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</si>
  <si>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</si>
  <si>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</si>
  <si>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</si>
  <si>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</si>
  <si>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</si>
  <si>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</si>
  <si>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</si>
  <si>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</si>
  <si>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</si>
  <si>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</si>
  <si>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</si>
  <si>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</si>
  <si>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</si>
  <si>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</si>
  <si>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</si>
  <si>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</si>
  <si>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</si>
  <si>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</si>
  <si>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</si>
  <si>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</si>
  <si>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</si>
  <si>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</si>
  <si>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</si>
  <si>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</si>
  <si>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</si>
  <si>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</si>
  <si>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</si>
  <si>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</si>
  <si>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</si>
  <si>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</si>
  <si>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</si>
  <si>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</si>
  <si>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</si>
  <si>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</si>
  <si>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</si>
  <si>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</si>
  <si>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</si>
  <si>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</si>
  <si>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</si>
  <si>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</si>
  <si>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</si>
  <si>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</si>
  <si>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</si>
  <si>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</si>
  <si>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</si>
  <si>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</si>
  <si>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</si>
  <si>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</si>
  <si>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</si>
  <si>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</si>
  <si>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</si>
  <si>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</si>
  <si>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</si>
  <si>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</si>
  <si>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</si>
  <si>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</si>
  <si>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</si>
  <si>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</si>
  <si>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</si>
  <si>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</si>
  <si>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</si>
  <si>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</si>
  <si>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</si>
  <si>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</si>
  <si>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</si>
  <si>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</si>
  <si>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</si>
  <si>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</si>
  <si>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</si>
  <si>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</si>
  <si>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</si>
  <si>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</si>
  <si>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</si>
  <si>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</si>
  <si>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</si>
  <si>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</si>
  <si>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</si>
  <si>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</si>
  <si>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</si>
  <si>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</si>
  <si>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</si>
  <si>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</si>
  <si>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</si>
  <si>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</si>
  <si>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</si>
  <si>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</si>
  <si>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</si>
  <si>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</si>
  <si>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</si>
  <si>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</si>
  <si>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</si>
  <si>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</si>
  <si>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</si>
  <si>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</si>
  <si>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</si>
  <si>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</si>
  <si>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</si>
  <si>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</si>
  <si>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</si>
  <si>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</si>
  <si>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</si>
  <si>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</si>
  <si>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</si>
  <si>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</si>
  <si>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</si>
  <si>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</si>
  <si>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</si>
  <si>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</si>
  <si>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</si>
  <si>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</si>
  <si>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</si>
  <si>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</si>
  <si>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</si>
  <si>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</si>
  <si>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</si>
  <si>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</si>
  <si>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</si>
  <si>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</si>
  <si>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</si>
  <si>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</si>
  <si>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</si>
  <si>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</si>
  <si>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</si>
  <si>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</si>
  <si>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</si>
  <si>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</si>
  <si>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</si>
  <si>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</si>
  <si>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</si>
  <si>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</si>
  <si>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</si>
  <si>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</si>
  <si>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</si>
  <si>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</si>
  <si>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</si>
  <si>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</si>
  <si>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</si>
  <si>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</si>
  <si>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</si>
  <si>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</si>
  <si>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</si>
  <si>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</si>
  <si>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</si>
  <si>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</si>
  <si>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</si>
  <si>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</si>
  <si>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</si>
  <si>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</si>
  <si>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</si>
  <si>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</si>
  <si>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</si>
  <si>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</si>
  <si>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</si>
  <si>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</si>
  <si>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</si>
  <si>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</si>
  <si>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</si>
  <si>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</si>
  <si>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</si>
  <si>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</si>
  <si>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</si>
  <si>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</si>
  <si>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</si>
  <si>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</si>
  <si>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</si>
  <si>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</si>
  <si>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</si>
  <si>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</si>
  <si>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</si>
  <si>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</si>
  <si>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</si>
  <si>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</si>
  <si>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</si>
  <si>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</si>
  <si>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</si>
  <si>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</si>
  <si>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</si>
  <si>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</si>
  <si>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</si>
  <si>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</si>
  <si>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</si>
  <si>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</si>
  <si>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</si>
  <si>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</si>
  <si>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</si>
  <si>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</si>
  <si>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</si>
  <si>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</si>
  <si>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</si>
  <si>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</si>
  <si>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</si>
  <si>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</si>
  <si>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</si>
  <si>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</si>
  <si>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</si>
  <si>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</si>
  <si>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</si>
  <si>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</si>
  <si>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</si>
  <si>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</si>
  <si>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</si>
  <si>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</si>
  <si>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</si>
  <si>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</si>
  <si>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</si>
  <si>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</si>
  <si>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</si>
  <si>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</si>
  <si>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</si>
  <si>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</si>
  <si>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</si>
  <si>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</si>
  <si>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</si>
  <si>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</si>
  <si>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</si>
  <si>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</si>
  <si>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</si>
  <si>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</si>
  <si>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</si>
  <si>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</si>
  <si>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</si>
  <si>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</si>
  <si>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</si>
  <si>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</si>
  <si>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</si>
  <si>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</si>
  <si>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</si>
  <si>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</si>
  <si>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</si>
  <si>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</si>
  <si>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</si>
  <si>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</si>
  <si>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</si>
  <si>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</si>
  <si>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</si>
  <si>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</si>
  <si>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</si>
  <si>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</si>
  <si>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</si>
  <si>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</si>
  <si>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</si>
  <si>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</si>
  <si>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</si>
  <si>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</si>
  <si>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</si>
  <si>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</si>
  <si>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</si>
  <si>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</si>
  <si>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</si>
  <si>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</si>
  <si>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</si>
  <si>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</si>
  <si>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</si>
  <si>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</si>
  <si>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</si>
  <si>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</si>
  <si>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</si>
  <si>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</si>
  <si>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</si>
  <si>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</si>
  <si>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</si>
  <si>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</si>
  <si>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</si>
  <si>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</si>
  <si>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</si>
  <si>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</si>
  <si>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</si>
  <si>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</si>
  <si>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</si>
  <si>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</si>
  <si>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</si>
  <si>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</si>
  <si>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</si>
  <si>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</si>
  <si>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</si>
  <si>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</si>
  <si>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</si>
  <si>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</si>
  <si>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</si>
  <si>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</si>
  <si>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</si>
  <si>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</si>
  <si>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</si>
  <si>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</si>
  <si>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</si>
  <si>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</si>
  <si>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</si>
  <si>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</si>
  <si>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</si>
  <si>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</si>
  <si>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</si>
  <si>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</si>
  <si>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</si>
  <si>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</si>
  <si>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</si>
  <si>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</si>
  <si>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</si>
  <si>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</si>
  <si>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</si>
  <si>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</si>
  <si>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</si>
  <si>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</si>
  <si>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</si>
  <si>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</si>
  <si>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</si>
  <si>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</si>
  <si>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</si>
  <si>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</si>
  <si>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</si>
  <si>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</si>
  <si>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</si>
  <si>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</si>
  <si>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</si>
  <si>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</si>
  <si>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</si>
  <si>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</si>
  <si>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</si>
  <si>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</si>
  <si>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</si>
  <si>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</si>
  <si>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</si>
  <si>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</si>
  <si>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</si>
  <si>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</si>
  <si>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</si>
  <si>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</si>
  <si>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</si>
  <si>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</si>
  <si>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</si>
  <si>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</si>
  <si>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</si>
  <si>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</si>
  <si>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</si>
  <si>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</si>
  <si>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</si>
  <si>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</si>
  <si>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</si>
  <si>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</si>
  <si>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</si>
  <si>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</si>
  <si>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</si>
  <si>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</si>
  <si>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</si>
  <si>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</si>
  <si>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</si>
  <si>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</si>
  <si>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</si>
  <si>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</si>
  <si>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</si>
  <si>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</si>
  <si>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</si>
  <si>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</si>
  <si>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</si>
  <si>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</si>
  <si>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</si>
  <si>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</si>
  <si>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</si>
  <si>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</si>
  <si>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</si>
  <si>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</si>
  <si>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</si>
  <si>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</si>
  <si>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</si>
  <si>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</si>
  <si>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</si>
  <si>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</si>
  <si>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</si>
  <si>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</si>
  <si>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</si>
  <si>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</si>
  <si>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</si>
  <si>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</si>
  <si>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</si>
  <si>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</si>
  <si>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</si>
  <si>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</si>
  <si>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</si>
  <si>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</si>
  <si>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</si>
  <si>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</si>
  <si>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</si>
  <si>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</si>
  <si>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</si>
  <si>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</si>
  <si>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</si>
  <si>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</si>
  <si>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</si>
  <si>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</si>
  <si>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</si>
  <si>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</si>
  <si>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</si>
  <si>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</si>
  <si>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</si>
  <si>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</si>
  <si>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</si>
  <si>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</si>
  <si>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</si>
  <si>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</si>
  <si>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</si>
  <si>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</si>
  <si>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</si>
  <si>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</si>
  <si>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</si>
  <si>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</si>
  <si>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</si>
  <si>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</si>
  <si>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</si>
  <si>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</si>
  <si>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</si>
  <si>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</si>
  <si>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</si>
  <si>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</si>
  <si>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</si>
  <si>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</si>
  <si>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</si>
  <si>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</si>
  <si>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</si>
  <si>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</si>
  <si>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</si>
  <si>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</si>
  <si>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</si>
  <si>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</si>
  <si>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</si>
  <si>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</si>
  <si>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</si>
  <si>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</si>
  <si>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</si>
  <si>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</si>
  <si>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</si>
  <si>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</si>
  <si>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</si>
  <si>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</si>
  <si>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</si>
  <si>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</si>
  <si>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</si>
  <si>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</si>
  <si>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</si>
  <si>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</si>
  <si>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</si>
  <si>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</si>
  <si>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</si>
  <si>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</si>
  <si>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</si>
  <si>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</si>
  <si>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</si>
  <si>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</si>
  <si>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</si>
  <si>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</si>
  <si>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</si>
  <si>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</si>
  <si>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</si>
  <si>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</si>
  <si>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</si>
  <si>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</si>
  <si>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</si>
  <si>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</si>
  <si>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</si>
  <si>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</si>
  <si>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</si>
  <si>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</si>
  <si>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</si>
  <si>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</si>
  <si>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</si>
  <si>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</si>
  <si>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</si>
  <si>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</si>
  <si>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</si>
  <si>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</si>
  <si>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</si>
  <si>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</si>
  <si>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</si>
  <si>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</si>
  <si>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</si>
  <si>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</si>
  <si>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</si>
  <si>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</si>
  <si>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</si>
  <si>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</si>
  <si>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</si>
  <si>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</si>
  <si>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</si>
  <si>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</si>
  <si>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</si>
  <si>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</si>
  <si>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</si>
  <si>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</si>
  <si>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</si>
  <si>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</si>
  <si>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</si>
  <si>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</si>
  <si>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</si>
  <si>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</si>
  <si>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</si>
  <si>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</si>
  <si>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</si>
  <si>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</si>
  <si>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</si>
  <si>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</si>
  <si>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</si>
  <si>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</si>
  <si>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</si>
  <si>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</si>
  <si>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</si>
  <si>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</si>
  <si>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</si>
  <si>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</si>
  <si>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</si>
  <si>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</si>
  <si>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</si>
  <si>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</si>
  <si>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</si>
  <si>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</si>
  <si>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</si>
  <si>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</si>
  <si>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</si>
  <si>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</si>
  <si>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</si>
  <si>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</si>
  <si>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</si>
  <si>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</si>
  <si>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</si>
  <si>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</si>
  <si>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</si>
  <si>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</si>
  <si>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</si>
  <si>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</si>
  <si>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</si>
  <si>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</si>
  <si>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</si>
  <si>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</si>
  <si>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</si>
  <si>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</si>
  <si>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</si>
  <si>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</si>
  <si>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</si>
  <si>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</si>
  <si>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</si>
  <si>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</si>
  <si>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</si>
  <si>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</si>
  <si>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</si>
  <si>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</si>
  <si>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</si>
  <si>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</si>
  <si>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</si>
  <si>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</si>
  <si>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</si>
  <si>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</si>
  <si>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</si>
  <si>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</si>
  <si>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</si>
  <si>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</si>
  <si>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</si>
  <si>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</si>
  <si>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</si>
  <si>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</si>
  <si>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</si>
  <si>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</si>
  <si>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</si>
  <si>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</si>
  <si>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</si>
  <si>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</si>
  <si>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</si>
  <si>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</si>
  <si>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</si>
  <si>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</si>
  <si>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</si>
  <si>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</si>
  <si>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</si>
  <si>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</si>
  <si>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</si>
  <si>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</si>
  <si>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</si>
  <si>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</si>
  <si>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</si>
  <si>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</si>
  <si>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</si>
  <si>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</si>
  <si>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</si>
  <si>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</si>
  <si>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</si>
  <si>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</si>
  <si>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</si>
  <si>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</si>
  <si>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</si>
  <si>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</si>
  <si>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</si>
  <si>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</si>
  <si>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</si>
  <si>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</si>
  <si>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</si>
  <si>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</si>
  <si>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</si>
  <si>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</si>
  <si>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</si>
  <si>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</si>
  <si>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</si>
  <si>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</si>
  <si>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</si>
  <si>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</si>
  <si>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</si>
  <si>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</si>
  <si>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</si>
  <si>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</si>
  <si>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</si>
  <si>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</si>
  <si>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</si>
  <si>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</si>
  <si>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</si>
  <si>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</si>
  <si>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</si>
  <si>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</si>
  <si>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</si>
  <si>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</si>
  <si>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</si>
  <si>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</si>
  <si>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</si>
  <si>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</si>
  <si>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</si>
  <si>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</si>
  <si>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</si>
  <si>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</si>
  <si>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</si>
  <si>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</si>
  <si>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</si>
  <si>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</si>
  <si>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</si>
  <si>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</si>
  <si>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</si>
  <si>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</si>
  <si>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</si>
  <si>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</si>
  <si>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</si>
  <si>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</si>
  <si>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</si>
  <si>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</si>
  <si>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</si>
  <si>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</si>
  <si>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</si>
  <si>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</si>
  <si>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</si>
  <si>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</si>
  <si>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</si>
  <si>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</si>
  <si>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</si>
  <si>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</si>
  <si>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</si>
  <si>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</si>
  <si>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</si>
  <si>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</si>
  <si>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</si>
  <si>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</si>
  <si>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</si>
  <si>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</si>
  <si>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</si>
  <si>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</si>
  <si>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</si>
  <si>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</si>
  <si>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</si>
  <si>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</si>
  <si>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</si>
  <si>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</si>
  <si>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</si>
  <si>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</si>
  <si>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</si>
  <si>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</si>
  <si>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</si>
  <si>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</si>
  <si>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</si>
  <si>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</si>
  <si>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</si>
  <si>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</si>
  <si>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</si>
  <si>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</si>
  <si>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</si>
  <si>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</si>
  <si>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</si>
  <si>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</si>
  <si>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</si>
  <si>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</si>
  <si>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</si>
  <si>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</si>
  <si>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</si>
  <si>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</si>
  <si>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</si>
  <si>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</si>
  <si>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</si>
  <si>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</si>
  <si>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</si>
  <si>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</si>
  <si>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</si>
  <si>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</si>
  <si>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</si>
  <si>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</si>
  <si>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</si>
  <si>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</si>
  <si>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</si>
  <si>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</si>
  <si>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</si>
  <si>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</si>
  <si>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</si>
  <si>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</si>
  <si>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</si>
  <si>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</si>
  <si>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</si>
  <si>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</si>
  <si>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</si>
  <si>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</si>
  <si>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</si>
  <si>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</si>
  <si>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</si>
  <si>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</si>
  <si>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</si>
  <si>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</si>
  <si>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</si>
  <si>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</si>
  <si>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</si>
  <si>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</si>
  <si>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</si>
  <si>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</si>
  <si>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</si>
  <si>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</si>
  <si>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</si>
  <si>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</si>
  <si>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</si>
  <si>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</si>
  <si>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</si>
  <si>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</si>
  <si>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</si>
  <si>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</si>
  <si>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</si>
  <si>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</si>
  <si>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</si>
  <si>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</si>
  <si>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</si>
  <si>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</si>
  <si>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</si>
  <si>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</si>
  <si>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</si>
  <si>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</si>
  <si>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</si>
  <si>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</si>
  <si>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</si>
  <si>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</si>
  <si>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</si>
  <si>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</si>
  <si>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</si>
  <si>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</si>
  <si>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</si>
  <si>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</si>
  <si>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</si>
  <si>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</si>
  <si>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</si>
  <si>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</si>
  <si>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</si>
  <si>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</si>
  <si>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</si>
  <si>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</si>
  <si>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</si>
  <si>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</si>
  <si>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</si>
  <si>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</si>
  <si>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</si>
  <si>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</si>
  <si>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</si>
  <si>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</si>
  <si>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</si>
  <si>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</si>
  <si>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</si>
  <si>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</si>
  <si>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</si>
  <si>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</si>
  <si>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</si>
  <si>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</si>
  <si>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</si>
  <si>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</si>
  <si>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</si>
  <si>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</si>
  <si>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</si>
  <si>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</si>
  <si>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</si>
  <si>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</si>
  <si>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</si>
  <si>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</si>
  <si>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</si>
  <si>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</si>
  <si>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</si>
  <si>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</si>
  <si>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</si>
  <si>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</si>
  <si>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</si>
  <si>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</si>
  <si>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</si>
  <si>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</si>
  <si>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</si>
  <si>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</si>
  <si>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</si>
  <si>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</si>
  <si>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</si>
  <si>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</si>
  <si>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</si>
  <si>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</si>
  <si>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</si>
  <si>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</si>
  <si>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</si>
  <si>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</si>
  <si>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</si>
  <si>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</si>
  <si>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</si>
  <si>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</si>
  <si>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</si>
  <si>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</si>
  <si>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</si>
  <si>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</si>
  <si>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</si>
  <si>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</si>
  <si>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</si>
  <si>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</si>
  <si>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</si>
  <si>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</si>
  <si>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</si>
  <si>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</si>
  <si>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</si>
  <si>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</si>
  <si>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</si>
  <si>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</si>
  <si>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</si>
  <si>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</si>
  <si>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</si>
  <si>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</si>
  <si>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</si>
  <si>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</si>
  <si>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</si>
  <si>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</si>
  <si>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</si>
  <si>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</si>
  <si>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</si>
  <si>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</si>
  <si>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</si>
  <si>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</si>
  <si>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</si>
  <si>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</si>
  <si>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</si>
  <si>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</si>
  <si>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</si>
  <si>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</si>
  <si>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</si>
  <si>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</si>
  <si>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</si>
  <si>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</si>
  <si>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</si>
  <si>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</si>
  <si>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</si>
  <si>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</si>
  <si>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</si>
  <si>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</si>
  <si>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</si>
  <si>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</si>
  <si>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</si>
  <si>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</si>
  <si>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</si>
  <si>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</si>
  <si>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</si>
  <si>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</si>
  <si>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</si>
  <si>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</si>
  <si>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</si>
  <si>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</si>
  <si>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</si>
  <si>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</si>
  <si>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</si>
  <si>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</si>
  <si>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</si>
  <si>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</si>
  <si>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</si>
  <si>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</si>
  <si>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</si>
  <si>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</si>
  <si>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</si>
  <si>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</si>
  <si>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</si>
  <si>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</si>
  <si>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</si>
  <si>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</si>
  <si>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</si>
  <si>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</si>
  <si>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</si>
  <si>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</si>
  <si>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</si>
  <si>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</si>
  <si>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</si>
  <si>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</si>
  <si>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</si>
  <si>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</si>
  <si>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</si>
  <si>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</si>
  <si>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</si>
  <si>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</si>
  <si>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</si>
  <si>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</si>
  <si>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</si>
  <si>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</si>
  <si>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</si>
  <si>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</si>
  <si>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</si>
  <si>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</si>
  <si>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</si>
  <si>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</si>
  <si>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</si>
  <si>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</si>
  <si>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</si>
  <si>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</si>
  <si>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</si>
  <si>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</si>
  <si>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</si>
  <si>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</si>
  <si>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</si>
  <si>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</si>
  <si>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</si>
  <si>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</si>
  <si>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</si>
  <si>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</si>
  <si>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</si>
  <si>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</si>
  <si>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</si>
  <si>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</si>
  <si>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</si>
  <si>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</si>
  <si>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</si>
  <si>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</si>
  <si>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</si>
  <si>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</si>
  <si>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</si>
  <si>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</si>
  <si>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</si>
  <si>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</si>
  <si>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</si>
  <si>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</si>
  <si>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</si>
  <si>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</si>
  <si>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</si>
  <si>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</si>
  <si>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</si>
  <si>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</si>
  <si>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</si>
  <si>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</si>
  <si>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</si>
  <si>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</si>
  <si>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</si>
  <si>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</si>
  <si>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</si>
  <si>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</si>
  <si>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</si>
  <si>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</si>
  <si>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</si>
  <si>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</si>
  <si>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</si>
  <si>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</si>
  <si>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</si>
  <si>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</si>
  <si>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</si>
  <si>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</si>
  <si>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</si>
  <si>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</si>
  <si>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</si>
  <si>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</si>
  <si>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</si>
  <si>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</si>
  <si>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</si>
  <si>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</si>
  <si>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</si>
  <si>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</si>
  <si>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</si>
  <si>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</si>
  <si>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</si>
  <si>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</si>
  <si>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</si>
  <si>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</si>
  <si>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</si>
  <si>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</si>
  <si>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</si>
  <si>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</si>
  <si>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</si>
  <si>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</si>
  <si>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</si>
  <si>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</si>
  <si>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</si>
  <si>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</si>
  <si>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</si>
  <si>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</si>
  <si>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</si>
  <si>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</si>
  <si>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</si>
  <si>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</si>
  <si>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</si>
  <si>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</si>
  <si>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</si>
  <si>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</si>
  <si>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</si>
  <si>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</si>
  <si>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</si>
  <si>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</si>
  <si>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</si>
  <si>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</si>
  <si>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</si>
  <si>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</si>
  <si>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</si>
  <si>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</si>
  <si>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</si>
  <si>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</si>
  <si>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</si>
  <si>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</si>
  <si>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</si>
  <si>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</si>
  <si>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</si>
  <si>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</si>
  <si>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</si>
  <si>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</si>
  <si>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</si>
  <si>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</si>
  <si>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</si>
  <si>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</si>
  <si>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</si>
  <si>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</si>
  <si>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</si>
  <si>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</si>
  <si>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</si>
  <si>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</si>
  <si>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</si>
  <si>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</si>
  <si>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</si>
  <si>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</si>
  <si>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</si>
  <si>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</si>
  <si>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</si>
  <si>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</si>
  <si>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</si>
  <si>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</si>
  <si>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</si>
  <si>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</si>
  <si>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</si>
  <si>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</si>
  <si>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</si>
  <si>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</si>
  <si>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</si>
  <si>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</si>
  <si>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</si>
  <si>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</si>
  <si>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</si>
  <si>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</si>
  <si>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</si>
  <si>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</si>
  <si>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</si>
  <si>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</si>
  <si>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</si>
  <si>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</si>
  <si>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</si>
  <si>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</si>
  <si>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</si>
  <si>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</si>
  <si>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</si>
  <si>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</si>
  <si>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</si>
  <si>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</si>
  <si>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</si>
  <si>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</si>
  <si>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</si>
  <si>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</si>
  <si>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</si>
  <si>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</si>
  <si>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</si>
  <si>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</si>
  <si>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</si>
  <si>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</si>
  <si>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</si>
  <si>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</si>
  <si>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</si>
  <si>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</si>
  <si>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</si>
  <si>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</si>
  <si>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</si>
  <si>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</si>
  <si>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</si>
  <si>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</si>
  <si>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</si>
  <si>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</si>
  <si>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</si>
  <si>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</si>
  <si>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</si>
  <si>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</si>
  <si>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</si>
  <si>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</si>
  <si>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</si>
  <si>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</si>
  <si>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</si>
  <si>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</si>
  <si>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</si>
  <si>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</si>
  <si>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</si>
  <si>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</si>
  <si>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</si>
  <si>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</si>
  <si>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</si>
  <si>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</si>
  <si>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</si>
  <si>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</si>
  <si>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</si>
  <si>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</si>
  <si>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</si>
  <si>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</si>
  <si>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</si>
  <si>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</si>
  <si>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</si>
  <si>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</si>
  <si>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</si>
  <si>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</si>
  <si>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</si>
  <si>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</si>
  <si>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</si>
  <si>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</si>
  <si>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</si>
  <si>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</si>
  <si>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</si>
  <si>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</si>
  <si>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</si>
  <si>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</si>
  <si>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</si>
  <si>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</si>
  <si>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</si>
  <si>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</si>
  <si>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</si>
  <si>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</si>
  <si>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</si>
  <si>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</si>
  <si>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</si>
  <si>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</si>
  <si>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</si>
  <si>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</si>
  <si>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</si>
  <si>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</si>
  <si>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</si>
  <si>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</si>
  <si>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</si>
  <si>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</si>
  <si>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</si>
  <si>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</si>
  <si>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</si>
  <si>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</si>
  <si>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</si>
  <si>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</si>
  <si>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</si>
  <si>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</si>
  <si>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</si>
  <si>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</si>
  <si>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</si>
  <si>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</si>
  <si>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</si>
  <si>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</si>
  <si>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</si>
  <si>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</si>
  <si>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</si>
  <si>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</si>
  <si>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</si>
  <si>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</si>
  <si>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</si>
  <si>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</si>
  <si>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</si>
  <si>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</si>
  <si>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</si>
  <si>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</si>
  <si>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</si>
  <si>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</si>
  <si>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</si>
  <si>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</si>
  <si>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</si>
  <si>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</si>
  <si>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</si>
  <si>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</si>
  <si>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</si>
  <si>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</si>
  <si>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</si>
  <si>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</si>
  <si>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</si>
  <si>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</si>
  <si>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</si>
  <si>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</si>
  <si>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</si>
  <si>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</si>
  <si>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</si>
  <si>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</si>
  <si>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</si>
  <si>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</si>
  <si>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</si>
  <si>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</si>
  <si>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</si>
  <si>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</si>
  <si>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</si>
  <si>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</si>
  <si>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</si>
  <si>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</si>
  <si>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</si>
  <si>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</si>
  <si>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</si>
  <si>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</si>
  <si>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</si>
  <si>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</si>
  <si>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</si>
  <si>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</si>
  <si>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</si>
  <si>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</si>
  <si>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</si>
  <si>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</si>
  <si>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</si>
  <si>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</si>
  <si>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</si>
  <si>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</si>
  <si>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</si>
  <si>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</si>
  <si>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</si>
  <si>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</si>
  <si>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</si>
  <si>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</si>
  <si>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</si>
  <si>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</si>
  <si>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</si>
  <si>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</si>
  <si>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</si>
  <si>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</si>
  <si>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</si>
  <si>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</si>
  <si>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</si>
  <si>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</si>
  <si>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</si>
  <si>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</si>
  <si>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</si>
  <si>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</si>
  <si>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</si>
  <si>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</si>
  <si>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</si>
  <si>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</si>
  <si>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</si>
  <si>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</si>
  <si>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</si>
  <si>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</si>
  <si>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</si>
  <si>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</si>
  <si>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</si>
  <si>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</si>
  <si>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</si>
  <si>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</si>
  <si>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</si>
  <si>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</si>
  <si>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</si>
  <si>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</si>
  <si>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</si>
  <si>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</si>
  <si>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</si>
  <si>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</si>
  <si>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</si>
  <si>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</si>
  <si>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</si>
  <si>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</si>
  <si>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</si>
  <si>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</si>
  <si>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</si>
  <si>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</si>
  <si>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</si>
  <si>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</si>
  <si>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</si>
  <si>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</si>
  <si>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</si>
  <si>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</si>
  <si>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</si>
  <si>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</si>
  <si>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</si>
  <si>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</si>
  <si>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</si>
  <si>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</si>
  <si>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</si>
  <si>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</si>
  <si>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</si>
  <si>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</si>
  <si>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</si>
  <si>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</si>
  <si>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</si>
  <si>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</si>
  <si>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</si>
  <si>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</si>
  <si>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</si>
  <si>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</si>
  <si>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</si>
  <si>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</si>
  <si>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</si>
  <si>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</si>
  <si>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</si>
  <si>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</si>
  <si>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</si>
  <si>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</si>
  <si>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</si>
  <si>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</si>
  <si>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</si>
  <si>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</si>
  <si>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</si>
  <si>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</si>
  <si>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</si>
  <si>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</si>
  <si>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</si>
  <si>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</si>
  <si>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</si>
  <si>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</si>
  <si>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</si>
  <si>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</si>
  <si>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</si>
  <si>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</si>
  <si>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</si>
  <si>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</si>
  <si>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</si>
  <si>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</si>
  <si>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</si>
  <si>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</si>
  <si>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</si>
  <si>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</si>
  <si>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</si>
  <si>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</si>
  <si>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</si>
  <si>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</si>
  <si>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</si>
  <si>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</si>
  <si>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</si>
  <si>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</si>
  <si>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</si>
  <si>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</si>
  <si>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</si>
  <si>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</si>
  <si>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</si>
  <si>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</si>
  <si>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</si>
  <si>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</si>
  <si>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</si>
  <si>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</si>
  <si>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</si>
  <si>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</si>
  <si>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</si>
  <si>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</si>
  <si>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</si>
  <si>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</si>
  <si>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</si>
  <si>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</si>
  <si>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</si>
  <si>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</si>
  <si>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</si>
  <si>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</si>
  <si>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</si>
  <si>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</si>
  <si>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</si>
  <si>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</si>
  <si>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</si>
  <si>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</si>
  <si>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</si>
  <si>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</si>
  <si>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</si>
  <si>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</si>
  <si>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</si>
  <si>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</si>
  <si>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</si>
  <si>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</si>
  <si>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</si>
  <si>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</si>
  <si>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</si>
  <si>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</si>
  <si>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</si>
  <si>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</si>
  <si>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</si>
  <si>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</si>
  <si>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</si>
  <si>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</si>
  <si>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</si>
  <si>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</si>
  <si>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</si>
  <si>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</si>
  <si>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</si>
  <si>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</si>
  <si>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</si>
  <si>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</si>
  <si>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</si>
  <si>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</si>
  <si>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</si>
  <si>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</si>
  <si>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</si>
  <si>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</si>
  <si>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</si>
  <si>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</si>
  <si>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</si>
  <si>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</si>
  <si>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</si>
  <si>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</si>
  <si>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</si>
  <si>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</si>
  <si>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</si>
  <si>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</si>
  <si>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</si>
  <si>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</si>
  <si>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</si>
  <si>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</si>
  <si>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</si>
  <si>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</si>
  <si>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</si>
  <si>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</si>
  <si>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</si>
  <si>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</si>
  <si>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</si>
  <si>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</si>
  <si>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</si>
  <si>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</si>
  <si>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</si>
  <si>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</si>
  <si>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</si>
  <si>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</si>
  <si>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</si>
  <si>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</si>
  <si>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</si>
  <si>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</si>
  <si>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</si>
  <si>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</si>
  <si>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</si>
  <si>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</si>
  <si>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</si>
  <si>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</si>
  <si>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</si>
  <si>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</si>
  <si>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</si>
  <si>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</si>
  <si>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</si>
  <si>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</si>
  <si>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</si>
  <si>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</si>
  <si>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</si>
  <si>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</si>
  <si>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</si>
  <si>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</si>
  <si>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</si>
  <si>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</si>
  <si>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</si>
  <si>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</si>
  <si>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</si>
  <si>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</si>
  <si>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</si>
  <si>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</si>
  <si>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</si>
  <si>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</si>
  <si>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</si>
  <si>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</si>
  <si>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</si>
  <si>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</si>
  <si>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</si>
  <si>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</si>
  <si>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</si>
  <si>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</si>
  <si>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</si>
  <si>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</si>
  <si>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</si>
  <si>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</si>
  <si>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</si>
  <si>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</si>
  <si>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</si>
  <si>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</si>
  <si>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</si>
  <si>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</si>
  <si>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</si>
  <si>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</si>
  <si>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</si>
  <si>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</si>
  <si>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</si>
  <si>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</si>
  <si>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</si>
  <si>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</si>
  <si>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</si>
  <si>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</si>
  <si>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</si>
  <si>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</si>
  <si>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</si>
  <si>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</si>
  <si>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</si>
  <si>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</si>
  <si>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</si>
  <si>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</si>
  <si>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</si>
  <si>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</si>
  <si>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</si>
  <si>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</si>
  <si>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</si>
  <si>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</si>
  <si>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</si>
  <si>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</si>
  <si>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</si>
  <si>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</si>
  <si>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</si>
  <si>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</si>
  <si>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</si>
  <si>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</si>
  <si>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</si>
  <si>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</si>
  <si>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</si>
  <si>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</si>
  <si>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</si>
  <si>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</si>
  <si>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</si>
  <si>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</si>
  <si>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</si>
  <si>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</si>
  <si>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</si>
  <si>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</si>
  <si>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</si>
  <si>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</si>
  <si>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</si>
  <si>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</si>
  <si>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</si>
  <si>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</si>
  <si>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</si>
  <si>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</si>
  <si>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</si>
  <si>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</si>
  <si>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</si>
  <si>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</si>
  <si>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</si>
  <si>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</si>
  <si>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</si>
  <si>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</si>
  <si>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</si>
  <si>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</si>
  <si>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</si>
  <si>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</si>
  <si>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</si>
  <si>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</si>
  <si>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</si>
  <si>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</si>
  <si>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</si>
  <si>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</si>
  <si>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</si>
  <si>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</si>
  <si>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</si>
  <si>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</si>
  <si>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</si>
  <si>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</si>
  <si>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</si>
  <si>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</si>
  <si>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</si>
  <si>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</si>
  <si>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</si>
  <si>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</si>
  <si>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</si>
  <si>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</si>
  <si>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</si>
  <si>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</si>
  <si>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</si>
  <si>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</si>
  <si>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</si>
  <si>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</si>
  <si>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</si>
  <si>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</si>
  <si>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</si>
  <si>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</si>
  <si>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</si>
  <si>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</si>
  <si>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</si>
  <si>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</si>
  <si>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</si>
  <si>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</si>
  <si>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</si>
  <si>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</si>
  <si>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</si>
  <si>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</si>
  <si>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</si>
  <si>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</si>
  <si>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</si>
  <si>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</si>
  <si>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</si>
  <si>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</si>
  <si>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</si>
  <si>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</si>
  <si>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</si>
  <si>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</si>
  <si>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</si>
  <si>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</si>
  <si>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</si>
  <si>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</si>
  <si>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</si>
  <si>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</si>
  <si>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</si>
  <si>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</si>
  <si>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</si>
  <si>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</si>
  <si>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</si>
  <si>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</si>
  <si>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</si>
  <si>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</si>
  <si>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</si>
  <si>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</si>
  <si>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</si>
  <si>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</si>
  <si>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</si>
  <si>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</si>
  <si>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</si>
  <si>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</si>
  <si>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</si>
  <si>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</si>
  <si>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</si>
  <si>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</si>
  <si>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</si>
  <si>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</si>
  <si>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</si>
  <si>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</si>
  <si>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</si>
  <si>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</si>
  <si>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</si>
  <si>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</si>
  <si>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</si>
  <si>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</si>
  <si>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</si>
  <si>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</si>
  <si>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</si>
  <si>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</si>
  <si>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</si>
  <si>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</si>
  <si>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</si>
  <si>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</si>
  <si>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</si>
  <si>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</si>
  <si>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</si>
  <si>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</si>
  <si>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</si>
  <si>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</si>
  <si>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</si>
  <si>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</si>
  <si>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</si>
  <si>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</si>
  <si>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</si>
  <si>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</si>
  <si>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</si>
  <si>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</si>
  <si>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</si>
  <si>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</si>
  <si>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</si>
  <si>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</si>
  <si>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</si>
  <si>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</si>
  <si>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</si>
  <si>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</si>
  <si>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</si>
  <si>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</si>
  <si>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</si>
  <si>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</si>
  <si>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</si>
  <si>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</si>
  <si>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</si>
  <si>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</si>
  <si>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</si>
  <si>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</si>
  <si>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</si>
  <si>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</si>
  <si>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</si>
  <si>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</si>
  <si>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</si>
  <si>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</si>
  <si>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</si>
  <si>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</si>
  <si>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</si>
  <si>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</si>
  <si>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</si>
  <si>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</si>
  <si>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</si>
  <si>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</si>
  <si>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</si>
  <si>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</si>
  <si>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</si>
  <si>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</si>
  <si>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</si>
  <si>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</si>
  <si>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</si>
  <si>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</si>
  <si>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</si>
  <si>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</si>
  <si>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</si>
  <si>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</si>
  <si>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</si>
  <si>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</si>
  <si>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</si>
  <si>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</si>
  <si>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</si>
  <si>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</si>
  <si>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</si>
  <si>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</si>
  <si>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</si>
  <si>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</si>
  <si>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</si>
  <si>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</si>
  <si>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</si>
  <si>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</si>
  <si>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</si>
  <si>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</si>
  <si>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</si>
  <si>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</si>
  <si>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</si>
  <si>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</si>
  <si>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</si>
  <si>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</si>
  <si>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</si>
  <si>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</si>
  <si>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</si>
  <si>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</si>
  <si>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</si>
  <si>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</si>
  <si>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</si>
  <si>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</si>
  <si>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</si>
  <si>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</si>
  <si>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</si>
  <si>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</si>
  <si>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</si>
  <si>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</si>
  <si>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</si>
  <si>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</si>
  <si>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</si>
  <si>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</si>
  <si>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</si>
  <si>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</si>
  <si>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</si>
  <si>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</si>
  <si>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</si>
  <si>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</si>
  <si>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</si>
  <si>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</si>
  <si>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</si>
  <si>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</si>
  <si>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</si>
  <si>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</si>
  <si>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</si>
  <si>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</si>
  <si>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</si>
  <si>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</si>
  <si>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</si>
  <si>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</si>
  <si>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</si>
  <si>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</si>
  <si>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</si>
  <si>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</si>
  <si>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</si>
  <si>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</si>
  <si>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</si>
  <si>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</si>
  <si>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</si>
  <si>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</si>
  <si>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</si>
  <si>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</si>
  <si>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</si>
  <si>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</si>
  <si>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</si>
  <si>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</si>
  <si>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</si>
  <si>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</si>
  <si>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</si>
  <si>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</si>
  <si>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</si>
  <si>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</si>
  <si>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</si>
  <si>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</si>
  <si>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</si>
  <si>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</si>
  <si>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</si>
  <si>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</si>
  <si>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</si>
  <si>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</si>
  <si>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</si>
  <si>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</si>
  <si>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</si>
  <si>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</si>
  <si>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</si>
  <si>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</si>
  <si>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</si>
  <si>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</si>
  <si>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</si>
  <si>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</si>
  <si>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</si>
  <si>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</si>
  <si>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</si>
  <si>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</si>
  <si>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</si>
  <si>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</si>
  <si>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</si>
  <si>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</si>
  <si>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</si>
  <si>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</si>
  <si>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</si>
  <si>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</si>
  <si>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</si>
  <si>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</si>
  <si>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</si>
  <si>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</si>
  <si>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</si>
  <si>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</si>
  <si>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</si>
  <si>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</si>
  <si>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</si>
  <si>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</si>
  <si>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</si>
  <si>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</si>
  <si>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</si>
  <si>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</si>
  <si>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</si>
  <si>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</si>
  <si>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</si>
  <si>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</si>
  <si>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</si>
  <si>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</si>
  <si>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</si>
  <si>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</si>
  <si>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</si>
  <si>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</si>
  <si>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</si>
  <si>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</si>
  <si>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</si>
  <si>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</si>
  <si>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</si>
  <si>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</si>
  <si>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</si>
  <si>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</si>
  <si>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</si>
  <si>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</si>
  <si>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</si>
  <si>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</si>
  <si>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</si>
  <si>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</si>
  <si>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</si>
  <si>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</si>
  <si>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</si>
  <si>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</si>
  <si>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</si>
  <si>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</si>
  <si>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</si>
  <si>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</si>
  <si>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</si>
  <si>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</si>
  <si>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</si>
  <si>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</si>
  <si>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</si>
  <si>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</si>
  <si>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</si>
  <si>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</si>
  <si>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</si>
  <si>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</si>
  <si>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</si>
  <si>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</si>
  <si>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</si>
  <si>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</si>
  <si>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</si>
  <si>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</si>
  <si>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</si>
  <si>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</si>
  <si>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</si>
  <si>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</si>
  <si>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</si>
  <si>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</si>
  <si>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</si>
  <si>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</si>
  <si>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</si>
  <si>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</si>
  <si>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</si>
  <si>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</si>
  <si>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</si>
  <si>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</si>
  <si>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</si>
  <si>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</si>
  <si>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</si>
  <si>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</si>
  <si>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</si>
  <si>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</si>
  <si>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</si>
  <si>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</si>
  <si>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</si>
  <si>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</si>
  <si>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</si>
  <si>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</si>
  <si>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</si>
  <si>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</si>
  <si>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</si>
  <si>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</si>
  <si>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</si>
  <si>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</si>
  <si>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</si>
  <si>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</si>
  <si>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</si>
  <si>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</si>
  <si>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</si>
  <si>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</si>
  <si>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</si>
  <si>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</si>
  <si>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</si>
  <si>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</si>
  <si>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</si>
  <si>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</si>
  <si>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</si>
  <si>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</si>
  <si>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</si>
  <si>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</si>
  <si>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</si>
  <si>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</si>
  <si>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</si>
  <si>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</si>
  <si>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</si>
  <si>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</si>
  <si>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</si>
  <si>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</si>
  <si>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</si>
  <si>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</si>
  <si>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</si>
  <si>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</si>
  <si>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</si>
  <si>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</si>
  <si>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</si>
  <si>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</si>
  <si>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</si>
  <si>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</si>
  <si>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</si>
  <si>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</si>
  <si>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</si>
  <si>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</si>
  <si>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</si>
  <si>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</si>
  <si>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</si>
  <si>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</si>
  <si>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</si>
  <si>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</si>
  <si>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</si>
  <si>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</si>
  <si>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</si>
  <si>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</si>
  <si>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</si>
  <si>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</si>
  <si>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</si>
  <si>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</si>
  <si>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</si>
  <si>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</si>
  <si>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</si>
  <si>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</si>
  <si>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</si>
  <si>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</si>
  <si>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</si>
  <si>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</si>
  <si>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</si>
  <si>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</si>
  <si>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</si>
  <si>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</si>
  <si>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</si>
  <si>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</si>
  <si>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</si>
  <si>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</si>
  <si>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</si>
  <si>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</si>
  <si>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</si>
  <si>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</si>
  <si>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</si>
  <si>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</si>
  <si>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</si>
  <si>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</si>
  <si>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</si>
  <si>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</si>
  <si>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</si>
  <si>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</si>
  <si>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</si>
  <si>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</si>
  <si>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</si>
  <si>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</si>
  <si>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</si>
  <si>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</si>
  <si>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</si>
  <si>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</si>
  <si>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</si>
  <si>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</si>
  <si>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</si>
  <si>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</si>
  <si>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</si>
  <si>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</si>
  <si>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</si>
  <si>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</si>
  <si>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</si>
  <si>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</si>
  <si>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</si>
  <si>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</si>
  <si>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</si>
  <si>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</si>
  <si>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</si>
  <si>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</si>
  <si>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</si>
  <si>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</si>
  <si>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</si>
  <si>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</si>
  <si>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</si>
  <si>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</si>
  <si>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</si>
  <si>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</si>
  <si>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</si>
  <si>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</si>
  <si>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</si>
  <si>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</si>
  <si>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</si>
  <si>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</si>
  <si>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</si>
  <si>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</si>
  <si>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</si>
  <si>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</si>
  <si>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</si>
  <si>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</si>
  <si>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</si>
  <si>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</si>
  <si>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</si>
  <si>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</si>
  <si>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</si>
  <si>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</si>
  <si>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</si>
  <si>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</si>
  <si>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</si>
  <si>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</si>
  <si>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</si>
  <si>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</si>
  <si>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</si>
  <si>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</si>
  <si>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</si>
  <si>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</si>
  <si>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</si>
  <si>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</si>
  <si>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</si>
  <si>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</si>
  <si>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</si>
  <si>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</si>
  <si>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</si>
  <si>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</si>
  <si>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</si>
  <si>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</si>
  <si>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</si>
  <si>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</si>
  <si>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</si>
  <si>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</si>
  <si>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</si>
  <si>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</si>
  <si>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</si>
  <si>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</si>
  <si>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</si>
  <si>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</si>
  <si>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</si>
  <si>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</si>
  <si>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</si>
  <si>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</si>
  <si>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</si>
  <si>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</si>
  <si>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</si>
  <si>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</si>
  <si>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</si>
  <si>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</si>
  <si>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</si>
  <si>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</si>
  <si>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</si>
  <si>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</si>
  <si>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</si>
  <si>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</si>
  <si>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</si>
  <si>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</si>
  <si>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</si>
  <si>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</si>
  <si>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</si>
  <si>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</si>
  <si>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</si>
  <si>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</si>
  <si>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</si>
  <si>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</si>
  <si>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</si>
  <si>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</si>
  <si>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</si>
  <si>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</si>
  <si>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</si>
  <si>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</si>
  <si>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</si>
  <si>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</si>
  <si>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</si>
  <si>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</si>
  <si>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</si>
  <si>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</si>
  <si>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</si>
  <si>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</si>
  <si>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</si>
  <si>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</si>
  <si>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</si>
  <si>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</si>
  <si>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</si>
  <si>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</si>
  <si>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</si>
  <si>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</si>
  <si>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</si>
  <si>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</si>
  <si>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</si>
  <si>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</si>
  <si>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</si>
  <si>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</si>
  <si>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</si>
  <si>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</si>
  <si>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</si>
  <si>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</si>
  <si>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</si>
  <si>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</si>
  <si>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</si>
  <si>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</si>
  <si>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</si>
  <si>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</si>
  <si>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</si>
  <si>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</si>
  <si>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</si>
  <si>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</si>
  <si>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</si>
  <si>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</si>
  <si>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</si>
  <si>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</si>
  <si>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</si>
  <si>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</si>
  <si>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</si>
  <si>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</si>
  <si>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</si>
  <si>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</si>
  <si>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</si>
  <si>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</si>
  <si>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</si>
  <si>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</si>
  <si>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</si>
  <si>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</si>
  <si>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</si>
  <si>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</si>
  <si>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</si>
  <si>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</si>
  <si>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</si>
  <si>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</si>
  <si>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</si>
  <si>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</si>
  <si>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</si>
  <si>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</si>
  <si>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</si>
  <si>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</si>
  <si>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</si>
  <si>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</si>
  <si>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</si>
  <si>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</si>
  <si>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</si>
  <si>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</si>
  <si>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</si>
  <si>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</si>
  <si>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</si>
  <si>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</si>
  <si>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</si>
  <si>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</si>
  <si>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</si>
  <si>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</si>
  <si>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</si>
  <si>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</si>
  <si>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</si>
  <si>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</si>
  <si>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</si>
  <si>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</si>
  <si>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</si>
  <si>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</si>
  <si>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</si>
  <si>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</si>
  <si>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</si>
  <si>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</si>
  <si>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</si>
  <si>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</si>
  <si>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</si>
  <si>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</si>
  <si>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</si>
  <si>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</si>
  <si>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</si>
  <si>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</si>
  <si>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</si>
  <si>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</si>
  <si>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</si>
  <si>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</si>
  <si>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</si>
  <si>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</si>
  <si>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</si>
  <si>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</si>
  <si>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</si>
  <si>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</si>
  <si>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</si>
  <si>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</si>
  <si>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</si>
  <si>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</si>
  <si>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</si>
  <si>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</si>
  <si>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</si>
  <si>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</si>
  <si>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</si>
  <si>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</si>
  <si>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</si>
  <si>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</si>
  <si>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</si>
  <si>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</si>
  <si>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</si>
  <si>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</si>
  <si>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</si>
  <si>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</si>
  <si>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</si>
  <si>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</si>
  <si>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</si>
  <si>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</si>
  <si>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</si>
  <si>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</si>
  <si>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</si>
  <si>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</si>
  <si>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</si>
  <si>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</si>
  <si>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</si>
  <si>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</si>
  <si>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</si>
  <si>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</si>
  <si>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</si>
  <si>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</si>
  <si>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</si>
  <si>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</si>
  <si>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</si>
  <si>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</si>
  <si>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</si>
  <si>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</si>
  <si>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</si>
  <si>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</si>
  <si>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</si>
  <si>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</si>
  <si>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</si>
  <si>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</si>
  <si>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</si>
  <si>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</si>
  <si>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</si>
  <si>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</si>
  <si>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</si>
  <si>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</si>
  <si>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</si>
  <si>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</si>
  <si>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</si>
  <si>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</si>
  <si>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</si>
  <si>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</si>
  <si>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</si>
  <si>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</si>
  <si>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</si>
  <si>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</si>
  <si>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</si>
  <si>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</si>
  <si>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</si>
  <si>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</si>
  <si>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</si>
  <si>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</si>
  <si>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</si>
  <si>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</si>
  <si>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</si>
  <si>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</si>
  <si>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</si>
  <si>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</si>
  <si>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</si>
  <si>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</si>
  <si>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</si>
  <si>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</si>
  <si>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</si>
  <si>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</si>
  <si>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</si>
  <si>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</si>
  <si>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</si>
  <si>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</si>
  <si>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</si>
  <si>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</si>
  <si>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</si>
  <si>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</si>
  <si>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</si>
  <si>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</si>
  <si>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</si>
  <si>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</si>
  <si>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</si>
  <si>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</si>
  <si>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</si>
  <si>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</si>
  <si>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</si>
  <si>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</si>
  <si>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</si>
  <si>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</si>
  <si>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</si>
  <si>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</si>
  <si>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</si>
  <si>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</si>
  <si>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</si>
  <si>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</si>
  <si>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</si>
  <si>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</si>
  <si>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</si>
  <si>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</si>
  <si>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</si>
  <si>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</si>
  <si>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</si>
  <si>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</si>
  <si>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</si>
  <si>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</si>
  <si>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</si>
  <si>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</si>
  <si>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</si>
  <si>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</si>
  <si>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</si>
  <si>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</si>
  <si>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</si>
  <si>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</si>
  <si>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</si>
  <si>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</si>
  <si>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</si>
  <si>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</si>
  <si>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</si>
  <si>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</si>
  <si>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</si>
  <si>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</si>
  <si>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</si>
  <si>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</si>
  <si>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</si>
  <si>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</si>
  <si>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</si>
  <si>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</si>
  <si>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</si>
  <si>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</si>
  <si>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</si>
  <si>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</si>
  <si>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</si>
  <si>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</si>
  <si>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</si>
  <si>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</si>
  <si>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</si>
  <si>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</si>
  <si>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</si>
  <si>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</si>
  <si>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</si>
  <si>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</si>
  <si>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</si>
  <si>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</si>
  <si>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</si>
  <si>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</si>
  <si>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</si>
  <si>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</si>
  <si>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</si>
  <si>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</si>
  <si>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</si>
  <si>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</si>
  <si>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</si>
  <si>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</si>
  <si>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</si>
  <si>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</si>
  <si>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</si>
  <si>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</si>
  <si>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</si>
  <si>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</si>
  <si>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</si>
  <si>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</si>
  <si>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</si>
  <si>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</si>
  <si>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</si>
  <si>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</si>
  <si>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</si>
  <si>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</si>
  <si>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</si>
  <si>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</si>
  <si>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</si>
  <si>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</si>
  <si>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</si>
  <si>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</si>
  <si>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</si>
  <si>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</si>
  <si>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</si>
  <si>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</si>
  <si>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</si>
  <si>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</si>
  <si>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</si>
  <si>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</si>
  <si>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</si>
  <si>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</si>
  <si>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</si>
  <si>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</si>
  <si>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</si>
  <si>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</si>
  <si>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</si>
  <si>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</si>
  <si>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</si>
  <si>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</si>
  <si>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</si>
  <si>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</si>
  <si>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</si>
  <si>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</si>
  <si>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</si>
  <si>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</si>
  <si>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</si>
  <si>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</si>
  <si>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</si>
  <si>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</si>
  <si>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</si>
  <si>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</si>
  <si>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</si>
  <si>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</si>
  <si>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</si>
  <si>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</si>
  <si>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</si>
  <si>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</si>
  <si>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</si>
  <si>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</si>
  <si>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</si>
  <si>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</si>
  <si>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</si>
  <si>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</si>
  <si>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</si>
  <si>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</si>
  <si>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</si>
  <si>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</si>
  <si>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</si>
  <si>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</si>
  <si>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</si>
  <si>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</si>
  <si>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</si>
  <si>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</si>
  <si>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</si>
  <si>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</si>
  <si>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</si>
  <si>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</si>
  <si>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</si>
  <si>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</si>
  <si>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</si>
  <si>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</si>
  <si>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</si>
  <si>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</si>
  <si>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</si>
  <si>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</si>
  <si>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</si>
  <si>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</si>
  <si>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</si>
  <si>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</si>
  <si>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</si>
  <si>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</si>
  <si>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</si>
  <si>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</si>
  <si>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</si>
  <si>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</si>
  <si>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</si>
  <si>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</si>
  <si>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</si>
  <si>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</si>
  <si>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</si>
  <si>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</si>
  <si>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</si>
  <si>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</si>
  <si>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</si>
  <si>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</si>
  <si>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</si>
  <si>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</si>
  <si>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</si>
  <si>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</si>
  <si>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</si>
  <si>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</si>
  <si>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</si>
  <si>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</si>
  <si>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</si>
  <si>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</si>
  <si>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</si>
  <si>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</si>
  <si>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</si>
  <si>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</si>
  <si>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</si>
  <si>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</si>
  <si>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</si>
  <si>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</si>
  <si>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</si>
  <si>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</si>
  <si>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</si>
  <si>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</si>
  <si>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</si>
  <si>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</si>
  <si>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</si>
  <si>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</si>
  <si>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</si>
  <si>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</si>
  <si>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</si>
  <si>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</si>
  <si>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</si>
  <si>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</si>
  <si>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</si>
  <si>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</si>
  <si>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</si>
  <si>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</si>
  <si>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</si>
  <si>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</si>
  <si>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</si>
  <si>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</si>
  <si>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</si>
  <si>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</si>
  <si>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</si>
  <si>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</si>
  <si>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</si>
  <si>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</si>
  <si>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</si>
  <si>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</si>
  <si>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</si>
  <si>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</si>
  <si>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</si>
  <si>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</si>
  <si>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</si>
  <si>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</si>
  <si>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</si>
  <si>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</si>
  <si>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</si>
  <si>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</si>
  <si>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</si>
  <si>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</si>
  <si>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</si>
  <si>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</si>
  <si>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</si>
  <si>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</si>
  <si>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</si>
  <si>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</si>
  <si>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</si>
  <si>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</si>
  <si>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</si>
  <si>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</si>
  <si>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</si>
  <si>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</si>
  <si>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</si>
  <si>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</si>
  <si>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</si>
  <si>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</si>
  <si>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</si>
  <si>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</si>
  <si>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</si>
  <si>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</si>
  <si>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</si>
  <si>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</si>
  <si>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</si>
  <si>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</si>
  <si>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</si>
  <si>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</si>
  <si>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</si>
  <si>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</si>
  <si>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</si>
  <si>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</si>
  <si>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</si>
  <si>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</si>
  <si>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</si>
  <si>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</si>
  <si>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</si>
  <si>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</si>
  <si>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</si>
  <si>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</si>
  <si>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</si>
  <si>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</si>
  <si>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</si>
  <si>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</si>
  <si>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</si>
  <si>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</si>
  <si>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</si>
  <si>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</si>
  <si>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</si>
  <si>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</si>
  <si>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</si>
  <si>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</si>
  <si>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</si>
  <si>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</si>
  <si>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</si>
  <si>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</si>
  <si>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</si>
  <si>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</si>
  <si>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</si>
  <si>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</si>
  <si>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</si>
  <si>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</si>
  <si>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</si>
  <si>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</si>
  <si>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</si>
  <si>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</si>
  <si>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</si>
  <si>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</si>
  <si>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</si>
  <si>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</si>
  <si>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</si>
  <si>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</si>
  <si>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</si>
  <si>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</si>
  <si>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</si>
  <si>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</si>
  <si>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</si>
  <si>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</si>
  <si>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</si>
  <si>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</si>
  <si>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</si>
  <si>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</si>
  <si>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</si>
  <si>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</si>
  <si>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</si>
  <si>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</si>
  <si>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</si>
  <si>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</si>
  <si>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</si>
  <si>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</si>
  <si>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</si>
  <si>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</si>
  <si>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</si>
  <si>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</si>
  <si>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</si>
  <si>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</si>
  <si>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</si>
  <si>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</si>
  <si>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</si>
  <si>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</si>
  <si>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</si>
  <si>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</si>
  <si>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</si>
  <si>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</si>
  <si>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</si>
  <si>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</si>
  <si>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</si>
  <si>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</si>
  <si>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</si>
  <si>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</si>
  <si>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</si>
  <si>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</si>
  <si>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</si>
  <si>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</si>
  <si>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</si>
  <si>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</si>
  <si>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</si>
  <si>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</si>
  <si>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</si>
  <si>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</si>
  <si>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</si>
  <si>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</si>
  <si>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</si>
  <si>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</si>
  <si>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</si>
  <si>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</si>
  <si>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</si>
  <si>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</si>
  <si>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</si>
  <si>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</si>
  <si>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</si>
  <si>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</si>
  <si>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</si>
  <si>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</si>
  <si>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</si>
  <si>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</si>
  <si>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</si>
  <si>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</si>
  <si>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</si>
  <si>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</si>
  <si>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</si>
  <si>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</si>
  <si>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</si>
  <si>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</si>
  <si>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</si>
  <si>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</si>
  <si>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</si>
  <si>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</si>
  <si>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</si>
  <si>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</si>
  <si>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</si>
  <si>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</si>
  <si>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</si>
  <si>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</si>
  <si>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</si>
  <si>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</si>
  <si>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</si>
  <si>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</si>
  <si>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</si>
  <si>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</si>
  <si>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</si>
  <si>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</si>
  <si>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</si>
  <si>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</si>
  <si>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</si>
  <si>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</si>
  <si>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</si>
  <si>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</si>
  <si>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</si>
  <si>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</si>
  <si>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</si>
  <si>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</si>
  <si>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</si>
  <si>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</si>
  <si>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</si>
  <si>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</si>
  <si>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</si>
  <si>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</si>
  <si>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</si>
  <si>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</si>
  <si>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</si>
  <si>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</si>
  <si>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</si>
  <si>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</si>
  <si>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</si>
  <si>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</si>
  <si>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</si>
  <si>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</si>
  <si>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</si>
  <si>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</si>
  <si>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</si>
  <si>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</si>
  <si>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</si>
  <si>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</si>
  <si>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</si>
  <si>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</si>
  <si>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</si>
  <si>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</si>
  <si>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</si>
  <si>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</si>
  <si>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</si>
  <si>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</si>
  <si>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</si>
  <si>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</si>
  <si>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</si>
  <si>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</si>
  <si>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</si>
  <si>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</si>
  <si>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</si>
  <si>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</si>
  <si>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</si>
  <si>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</si>
  <si>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</si>
  <si>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</si>
  <si>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</si>
  <si>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</si>
  <si>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</si>
  <si>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</si>
  <si>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</si>
  <si>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</si>
  <si>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</si>
  <si>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</si>
  <si>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</si>
  <si>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</si>
  <si>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</si>
  <si>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</si>
  <si>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</si>
  <si>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</si>
  <si>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</si>
  <si>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</si>
  <si>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</si>
  <si>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</si>
  <si>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</si>
  <si>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</si>
  <si>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</si>
  <si>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</si>
  <si>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</si>
  <si>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</si>
  <si>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</si>
  <si>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</si>
  <si>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</si>
  <si>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</si>
  <si>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</si>
  <si>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</si>
  <si>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</si>
  <si>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</si>
  <si>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</si>
  <si>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</si>
  <si>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</si>
  <si>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</si>
  <si>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</si>
  <si>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</si>
  <si>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</si>
  <si>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</si>
  <si>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</si>
  <si>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</si>
  <si>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</si>
  <si>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</si>
  <si>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</si>
  <si>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</si>
  <si>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</si>
  <si>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</si>
  <si>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</si>
  <si>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</si>
  <si>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</si>
  <si>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</si>
  <si>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</si>
  <si>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</si>
  <si>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</si>
  <si>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</si>
  <si>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</si>
  <si>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</si>
  <si>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</si>
  <si>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</si>
  <si>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</si>
  <si>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</si>
  <si>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</si>
  <si>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</si>
  <si>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</si>
  <si>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</si>
  <si>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</si>
  <si>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</si>
  <si>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</si>
  <si>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</si>
  <si>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</si>
  <si>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</si>
  <si>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</si>
  <si>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</si>
  <si>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</si>
  <si>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</si>
  <si>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</si>
  <si>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</si>
  <si>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</si>
  <si>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</si>
  <si>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</si>
  <si>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</si>
  <si>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</si>
  <si>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</si>
  <si>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</si>
  <si>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</si>
  <si>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</si>
  <si>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</si>
  <si>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</si>
  <si>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</si>
  <si>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</si>
  <si>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</si>
  <si>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</si>
  <si>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</si>
  <si>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</si>
  <si>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</si>
  <si>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</si>
  <si>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</si>
  <si>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</si>
  <si>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</si>
  <si>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</si>
  <si>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</si>
  <si>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</si>
  <si>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</si>
  <si>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</si>
  <si>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</si>
  <si>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</si>
  <si>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</si>
  <si>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</si>
  <si>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</si>
  <si>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</si>
  <si>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</si>
  <si>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</si>
  <si>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</si>
  <si>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</si>
  <si>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</si>
  <si>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</si>
  <si>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</si>
  <si>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</si>
  <si>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</si>
  <si>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</si>
  <si>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</si>
  <si>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</si>
  <si>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</si>
  <si>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</si>
  <si>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</si>
  <si>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</si>
  <si>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</si>
  <si>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</si>
  <si>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</si>
  <si>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</si>
  <si>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</si>
  <si>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</si>
  <si>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</si>
  <si>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</si>
  <si>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</si>
  <si>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</si>
  <si>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</si>
  <si>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</si>
  <si>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</si>
  <si>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</si>
  <si>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</si>
  <si>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</si>
  <si>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</si>
  <si>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</si>
  <si>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</si>
  <si>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</si>
  <si>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</si>
  <si>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</si>
  <si>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</si>
  <si>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</si>
  <si>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</si>
  <si>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</si>
  <si>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</si>
  <si>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</si>
  <si>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</si>
  <si>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</si>
  <si>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</si>
  <si>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</si>
  <si>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</si>
  <si>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</si>
  <si>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</si>
  <si>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</si>
  <si>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</si>
  <si>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</si>
  <si>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</si>
  <si>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</si>
  <si>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</si>
  <si>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</si>
  <si>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</si>
  <si>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</si>
  <si>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</si>
  <si>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</si>
  <si>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</si>
  <si>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</si>
  <si>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</si>
  <si>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</si>
  <si>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</si>
  <si>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</si>
  <si>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</si>
  <si>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</si>
  <si>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</si>
  <si>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</si>
  <si>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</si>
  <si>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</si>
  <si>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</si>
  <si>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</si>
  <si>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</si>
  <si>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</si>
  <si>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</si>
  <si>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</si>
  <si>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</si>
  <si>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</si>
  <si>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</si>
  <si>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</si>
  <si>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</si>
  <si>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</si>
  <si>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</si>
  <si>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</si>
  <si>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</si>
  <si>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</si>
  <si>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</si>
  <si>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</si>
  <si>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</si>
  <si>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</si>
  <si>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</si>
  <si>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</si>
  <si>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</si>
  <si>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</si>
  <si>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</si>
  <si>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</si>
  <si>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</si>
  <si>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</si>
  <si>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</si>
  <si>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</si>
  <si>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</si>
  <si>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</si>
  <si>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</si>
  <si>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</si>
  <si>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</si>
  <si>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</si>
  <si>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</si>
  <si>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</si>
  <si>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</si>
  <si>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</si>
  <si>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</si>
  <si>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</si>
  <si>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</si>
  <si>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</si>
  <si>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</si>
  <si>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</si>
  <si>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</si>
  <si>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</si>
  <si>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</si>
  <si>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</si>
  <si>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</si>
  <si>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</si>
  <si>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</si>
  <si>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</si>
  <si>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</si>
  <si>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</si>
  <si>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</si>
  <si>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</si>
  <si>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</si>
  <si>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</si>
  <si>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</si>
  <si>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</si>
  <si>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</si>
  <si>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</si>
  <si>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</si>
  <si>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</si>
  <si>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</si>
  <si>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</si>
  <si>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</si>
  <si>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</si>
  <si>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</si>
  <si>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</si>
  <si>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</si>
  <si>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</si>
  <si>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</si>
  <si>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</si>
  <si>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</si>
  <si>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</si>
  <si>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</si>
  <si>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</si>
  <si>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</si>
  <si>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</si>
  <si>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</si>
  <si>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</si>
  <si>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</si>
  <si>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</si>
  <si>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</si>
  <si>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</si>
  <si>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</si>
  <si>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</si>
  <si>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</si>
  <si>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</si>
  <si>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</si>
  <si>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</si>
  <si>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</si>
  <si>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</si>
  <si>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</si>
  <si>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</si>
  <si>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</si>
  <si>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</si>
  <si>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</si>
  <si>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</si>
  <si>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</si>
  <si>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</si>
  <si>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</si>
  <si>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</si>
  <si>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</si>
  <si>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</si>
  <si>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</si>
  <si>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</si>
  <si>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</si>
  <si>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</si>
  <si>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</si>
  <si>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</si>
  <si>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</si>
  <si>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</si>
  <si>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</si>
  <si>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</si>
  <si>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</si>
  <si>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</si>
  <si>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</si>
  <si>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</si>
  <si>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</si>
  <si>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</si>
  <si>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</si>
  <si>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</si>
  <si>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</si>
  <si>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</si>
  <si>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</si>
  <si>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</si>
  <si>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</si>
  <si>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</si>
  <si>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</si>
  <si>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</si>
  <si>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</si>
  <si>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</si>
  <si>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</si>
  <si>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</si>
  <si>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</si>
  <si>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</si>
  <si>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</si>
  <si>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</si>
  <si>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</si>
  <si>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</si>
  <si>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</si>
  <si>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</si>
  <si>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</si>
  <si>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</si>
  <si>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</si>
  <si>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</si>
  <si>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</si>
  <si>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</si>
  <si>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</si>
  <si>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</si>
  <si>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</si>
  <si>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</si>
  <si>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</si>
  <si>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</si>
  <si>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</si>
  <si>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</si>
  <si>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</si>
  <si>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</si>
  <si>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</si>
  <si>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</si>
  <si>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</si>
  <si>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</si>
  <si>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</si>
  <si>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</si>
  <si>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</si>
  <si>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</si>
  <si>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</si>
  <si>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</si>
  <si>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</si>
  <si>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</si>
  <si>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</si>
  <si>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</si>
  <si>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</si>
  <si>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</si>
  <si>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</si>
  <si>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</si>
  <si>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</si>
  <si>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</si>
  <si>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</si>
  <si>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</si>
  <si>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</si>
  <si>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</si>
  <si>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</si>
  <si>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</si>
  <si>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</si>
  <si>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</si>
  <si>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</si>
  <si>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</si>
  <si>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</si>
  <si>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</si>
  <si>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</si>
  <si>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</si>
  <si>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</si>
  <si>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</si>
  <si>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</si>
  <si>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</si>
  <si>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</si>
  <si>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</si>
  <si>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</si>
  <si>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</si>
  <si>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</si>
  <si>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</si>
  <si>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</si>
  <si>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</si>
  <si>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</si>
  <si>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</si>
  <si>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</si>
  <si>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</si>
  <si>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</si>
  <si>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</si>
  <si>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</si>
  <si>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</si>
  <si>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</si>
  <si>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</si>
  <si>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</si>
  <si>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</si>
  <si>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</si>
  <si>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</si>
  <si>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</si>
  <si>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</si>
  <si>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</si>
  <si>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</si>
  <si>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</si>
  <si>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</si>
  <si>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</si>
  <si>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</si>
  <si>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</si>
  <si>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</si>
  <si>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</si>
  <si>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</si>
  <si>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</si>
  <si>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</si>
  <si>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</si>
  <si>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</si>
  <si>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</si>
  <si>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</si>
  <si>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</si>
  <si>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</si>
  <si>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</si>
  <si>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</si>
  <si>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</si>
  <si>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</si>
  <si>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</si>
  <si>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</si>
  <si>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</si>
  <si>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</si>
  <si>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</si>
  <si>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</si>
  <si>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</si>
  <si>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</si>
  <si>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</si>
  <si>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</si>
  <si>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</si>
  <si>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</si>
  <si>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</si>
  <si>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</si>
  <si>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</si>
  <si>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</si>
  <si>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</si>
  <si>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</si>
  <si>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</si>
  <si>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</si>
  <si>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</si>
  <si>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</si>
  <si>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</si>
  <si>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</si>
  <si>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</si>
  <si>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</si>
  <si>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</si>
  <si>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</si>
  <si>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</si>
  <si>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</si>
  <si>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</si>
  <si>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</si>
  <si>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</si>
  <si>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</si>
  <si>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</si>
  <si>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</si>
  <si>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</si>
  <si>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</si>
  <si>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</si>
  <si>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</si>
  <si>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</si>
  <si>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</si>
  <si>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</si>
  <si>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</si>
  <si>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</si>
  <si>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</si>
  <si>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</si>
  <si>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</si>
  <si>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</si>
  <si>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</si>
  <si>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</si>
  <si>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</si>
  <si>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</si>
  <si>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</si>
  <si>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</si>
  <si>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</si>
  <si>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</si>
  <si>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</si>
  <si>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</si>
  <si>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</si>
  <si>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</si>
  <si>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</si>
  <si>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</si>
  <si>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</si>
  <si>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</si>
  <si>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</si>
  <si>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</si>
  <si>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</si>
  <si>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</si>
  <si>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</si>
  <si>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</si>
  <si>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</si>
  <si>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</si>
  <si>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</si>
  <si>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</si>
  <si>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</si>
  <si>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</si>
  <si>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</si>
  <si>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</si>
  <si>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</si>
  <si>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</si>
  <si>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</si>
  <si>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</si>
  <si>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</si>
  <si>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</si>
  <si>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</si>
  <si>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</si>
  <si>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</si>
  <si>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</si>
  <si>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</si>
  <si>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</si>
  <si>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</si>
  <si>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</si>
  <si>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</si>
  <si>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</si>
  <si>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</si>
  <si>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</si>
  <si>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</si>
  <si>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</si>
  <si>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</si>
  <si>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</si>
  <si>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</si>
  <si>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</si>
  <si>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</si>
  <si>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</si>
  <si>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</si>
  <si>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</si>
  <si>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</si>
  <si>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</si>
  <si>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</si>
  <si>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</si>
  <si>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</si>
  <si>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</si>
  <si>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</si>
  <si>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</si>
  <si>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</si>
  <si>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</si>
  <si>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</si>
  <si>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</si>
  <si>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</si>
  <si>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</si>
  <si>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</si>
  <si>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</si>
  <si>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</si>
  <si>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</si>
  <si>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</si>
  <si>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</si>
  <si>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</si>
  <si>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</si>
  <si>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</si>
  <si>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</si>
  <si>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</si>
  <si>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</si>
  <si>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</si>
  <si>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</si>
  <si>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</si>
  <si>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</si>
  <si>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</si>
  <si>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</si>
  <si>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</si>
  <si>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</si>
  <si>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</si>
  <si>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</si>
  <si>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</si>
  <si>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</si>
  <si>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</si>
  <si>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</si>
  <si>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</si>
  <si>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</si>
  <si>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</si>
  <si>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</si>
  <si>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</si>
  <si>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</si>
  <si>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</si>
  <si>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</si>
  <si>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</si>
  <si>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</si>
  <si>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</si>
  <si>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</si>
  <si>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</si>
  <si>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</si>
  <si>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</si>
  <si>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</si>
  <si>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</si>
  <si>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</si>
  <si>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</si>
  <si>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</si>
  <si>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</si>
  <si>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</si>
  <si>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</si>
  <si>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</si>
  <si>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</si>
  <si>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</si>
  <si>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</si>
  <si>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</si>
  <si>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</si>
  <si>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</si>
  <si>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</si>
  <si>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</si>
  <si>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</si>
  <si>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</si>
  <si>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</si>
  <si>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</si>
  <si>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</si>
  <si>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</si>
  <si>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</si>
  <si>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</si>
  <si>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</si>
  <si>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</si>
  <si>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</si>
  <si>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</si>
  <si>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</si>
  <si>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</si>
  <si>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</si>
  <si>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</si>
  <si>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</si>
  <si>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</si>
  <si>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</si>
  <si>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</si>
  <si>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</si>
  <si>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</si>
  <si>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</si>
  <si>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</si>
  <si>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</si>
  <si>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</si>
  <si>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</si>
  <si>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</si>
  <si>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</si>
  <si>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</si>
  <si>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</si>
  <si>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</si>
  <si>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</si>
  <si>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</si>
  <si>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</si>
  <si>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</si>
  <si>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</si>
  <si>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</si>
  <si>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</si>
  <si>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</si>
  <si>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</si>
  <si>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</si>
  <si>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</si>
  <si>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</si>
  <si>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</si>
  <si>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</si>
  <si>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</si>
  <si>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</si>
  <si>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</si>
  <si>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</si>
  <si>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</si>
  <si>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</si>
  <si>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</si>
  <si>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</si>
  <si>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</si>
  <si>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</si>
  <si>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</si>
  <si>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</si>
  <si>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</si>
  <si>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</si>
  <si>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</si>
  <si>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</si>
  <si>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</si>
  <si>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</si>
  <si>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</si>
  <si>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</si>
  <si>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</si>
  <si>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</si>
  <si>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</si>
  <si>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</si>
  <si>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</si>
  <si>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</si>
  <si>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</si>
  <si>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</si>
  <si>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</si>
  <si>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</si>
  <si>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</si>
  <si>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</si>
  <si>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</si>
  <si>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</si>
  <si>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</si>
  <si>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</si>
  <si>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</si>
  <si>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</si>
  <si>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</si>
  <si>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</si>
  <si>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</si>
  <si>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</si>
  <si>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</si>
  <si>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</si>
  <si>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</si>
  <si>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</si>
  <si>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</si>
  <si>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</si>
  <si>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</si>
  <si>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</si>
  <si>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</si>
  <si>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</si>
  <si>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</si>
  <si>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</si>
  <si>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</si>
  <si>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</si>
  <si>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</si>
  <si>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</si>
  <si>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</si>
  <si>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</si>
  <si>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</si>
  <si>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</si>
  <si>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</si>
  <si>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</si>
  <si>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</si>
  <si>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</si>
  <si>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</si>
  <si>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</si>
  <si>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</si>
  <si>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</si>
  <si>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</si>
  <si>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</si>
  <si>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</si>
  <si>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</si>
  <si>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</si>
  <si>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</si>
  <si>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</si>
  <si>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</si>
  <si>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</si>
  <si>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</si>
  <si>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</si>
  <si>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</si>
  <si>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</si>
  <si>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</si>
  <si>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</si>
  <si>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</si>
  <si>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</si>
  <si>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</si>
  <si>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</si>
  <si>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</si>
  <si>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</si>
  <si>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</si>
  <si>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</si>
  <si>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</si>
  <si>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</si>
  <si>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</si>
  <si>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</si>
  <si>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</si>
  <si>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</si>
  <si>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</si>
  <si>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</si>
  <si>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</si>
  <si>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</si>
  <si>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</si>
  <si>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</si>
  <si>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</si>
  <si>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</si>
  <si>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</si>
  <si>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</si>
  <si>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</si>
  <si>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</si>
  <si>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</si>
  <si>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</si>
  <si>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</si>
  <si>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</si>
  <si>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</si>
  <si>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</si>
  <si>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</si>
  <si>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</si>
  <si>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</si>
  <si>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</si>
  <si>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</si>
  <si>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</si>
  <si>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</si>
  <si>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</si>
  <si>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</si>
  <si>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</si>
  <si>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</si>
  <si>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</si>
  <si>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</si>
  <si>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</si>
  <si>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</si>
  <si>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</si>
  <si>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</si>
  <si>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</si>
  <si>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</si>
  <si>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</si>
  <si>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</si>
  <si>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</si>
  <si>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</si>
  <si>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</si>
  <si>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</si>
  <si>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</si>
  <si>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</si>
  <si>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</si>
  <si>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</si>
  <si>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</si>
  <si>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</si>
  <si>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</si>
  <si>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</si>
  <si>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</si>
  <si>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</si>
  <si>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</si>
  <si>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</si>
  <si>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</si>
  <si>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</si>
  <si>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</si>
  <si>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</si>
  <si>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</si>
  <si>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</si>
  <si>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</si>
  <si>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</si>
  <si>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</si>
  <si>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</si>
  <si>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</si>
  <si>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</si>
  <si>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</si>
  <si>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</si>
  <si>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</si>
  <si>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</si>
  <si>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</si>
  <si>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</si>
  <si>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</si>
  <si>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</si>
  <si>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</si>
  <si>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</si>
  <si>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</si>
  <si>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</si>
  <si>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</si>
  <si>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</si>
  <si>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</si>
  <si>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</si>
  <si>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</si>
  <si>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</si>
  <si>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</si>
  <si>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</si>
  <si>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</si>
  <si>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</si>
  <si>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</si>
  <si>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</si>
  <si>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</si>
  <si>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</si>
  <si>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</si>
  <si>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</si>
  <si>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</si>
  <si>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</si>
  <si>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</si>
  <si>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</si>
  <si>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</si>
  <si>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</si>
  <si>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</si>
  <si>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</si>
  <si>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</si>
  <si>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</si>
  <si>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</si>
  <si>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</si>
  <si>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</si>
  <si>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</si>
  <si>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</si>
  <si>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</si>
  <si>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</si>
  <si>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</si>
  <si>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</si>
  <si>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</si>
  <si>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</si>
  <si>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</si>
  <si>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</si>
  <si>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</si>
  <si>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</si>
  <si>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</si>
  <si>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</si>
  <si>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</si>
  <si>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</si>
  <si>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</si>
  <si>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</si>
  <si>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</si>
  <si>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</si>
  <si>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</si>
  <si>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</si>
  <si>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</si>
  <si>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</si>
  <si>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</si>
  <si>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</si>
  <si>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</si>
  <si>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</si>
  <si>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</si>
  <si>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</si>
  <si>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</si>
  <si>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</si>
  <si>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</si>
  <si>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</si>
  <si>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</si>
  <si>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</si>
  <si>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</si>
  <si>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</si>
  <si>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</si>
  <si>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</si>
  <si>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</si>
  <si>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</si>
  <si>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</si>
  <si>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</si>
  <si>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</si>
  <si>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</si>
  <si>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</si>
  <si>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</si>
  <si>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</si>
  <si>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</si>
  <si>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</si>
  <si>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</si>
  <si>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</si>
  <si>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</si>
  <si>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</si>
  <si>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</si>
  <si>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</si>
  <si>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</si>
  <si>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</si>
  <si>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</si>
  <si>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</si>
  <si>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</si>
  <si>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</si>
  <si>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</si>
  <si>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</si>
  <si>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</si>
  <si>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</si>
  <si>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</si>
  <si>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</si>
  <si>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</si>
  <si>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</si>
  <si>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</si>
  <si>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</si>
  <si>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</si>
  <si>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</si>
  <si>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</si>
  <si>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</si>
  <si>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</si>
  <si>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</si>
  <si>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</si>
  <si>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</si>
  <si>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</si>
  <si>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</si>
  <si>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</si>
  <si>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</si>
  <si>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</si>
  <si>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</si>
  <si>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</si>
  <si>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</si>
  <si>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</si>
  <si>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</si>
  <si>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</si>
  <si>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</si>
  <si>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</si>
  <si>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</si>
  <si>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</si>
  <si>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</si>
  <si>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</si>
  <si>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</si>
  <si>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</si>
  <si>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</si>
  <si>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</si>
  <si>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</si>
  <si>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</si>
  <si>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</si>
  <si>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</si>
  <si>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</si>
  <si>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</si>
  <si>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</si>
  <si>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</si>
  <si>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</si>
  <si>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</si>
  <si>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</si>
  <si>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</si>
  <si>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</si>
  <si>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</si>
  <si>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</si>
  <si>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</si>
  <si>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</si>
  <si>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</si>
  <si>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</si>
  <si>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</si>
  <si>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</si>
  <si>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</si>
  <si>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</si>
  <si>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</si>
  <si>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</si>
  <si>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</si>
  <si>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</si>
  <si>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</si>
  <si>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</si>
  <si>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</si>
  <si>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</si>
  <si>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</si>
  <si>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</si>
  <si>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</si>
  <si>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</si>
  <si>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</si>
  <si>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</si>
  <si>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</si>
  <si>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</si>
  <si>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</si>
  <si>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</si>
  <si>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</si>
  <si>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</si>
  <si>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</si>
  <si>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</si>
  <si>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</si>
  <si>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</si>
  <si>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</si>
  <si>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</si>
  <si>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</si>
  <si>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</si>
  <si>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</si>
  <si>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</si>
  <si>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</si>
  <si>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</si>
  <si>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</si>
  <si>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</si>
  <si>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</si>
  <si>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</si>
  <si>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</si>
  <si>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</si>
  <si>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</si>
  <si>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</si>
  <si>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</si>
  <si>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</si>
  <si>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</si>
  <si>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</si>
  <si>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</si>
  <si>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</si>
  <si>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</si>
  <si>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</si>
  <si>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</si>
  <si>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</si>
  <si>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</si>
  <si>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</si>
  <si>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</si>
  <si>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</si>
  <si>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</si>
  <si>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</si>
  <si>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</si>
  <si>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</si>
  <si>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</si>
  <si>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</si>
  <si>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</si>
  <si>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</si>
  <si>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</si>
  <si>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</si>
  <si>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</si>
  <si>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</si>
  <si>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</si>
  <si>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</si>
  <si>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</si>
  <si>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</si>
  <si>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</si>
  <si>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</si>
  <si>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</si>
  <si>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</si>
  <si>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</si>
  <si>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</si>
  <si>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</si>
  <si>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</si>
  <si>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</si>
  <si>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</si>
  <si>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</si>
  <si>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</si>
  <si>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</si>
  <si>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</si>
  <si>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</si>
  <si>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</si>
  <si>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</si>
  <si>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</si>
  <si>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</si>
  <si>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</si>
  <si>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</si>
  <si>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</si>
  <si>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</si>
  <si>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</si>
  <si>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</si>
  <si>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</si>
  <si>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</si>
  <si>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</si>
  <si>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</si>
  <si>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</si>
  <si>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</si>
  <si>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</si>
  <si>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</si>
  <si>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</si>
  <si>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</si>
  <si>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</si>
  <si>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</si>
  <si>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</si>
  <si>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</si>
  <si>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</si>
  <si>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</si>
  <si>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</si>
  <si>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</si>
  <si>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</si>
  <si>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</si>
  <si>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</si>
  <si>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</si>
  <si>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</si>
  <si>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</si>
  <si>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</si>
  <si>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</si>
  <si>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</si>
  <si>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</si>
  <si>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</si>
  <si>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</si>
  <si>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</si>
  <si>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</si>
  <si>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</si>
  <si>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</si>
  <si>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</si>
  <si>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</si>
  <si>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</si>
  <si>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</si>
  <si>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</si>
  <si>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</si>
  <si>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</si>
  <si>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</si>
  <si>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</si>
  <si>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</si>
  <si>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</si>
  <si>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</si>
  <si>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</si>
  <si>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</si>
  <si>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</si>
  <si>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</si>
  <si>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</si>
  <si>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</si>
  <si>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</si>
  <si>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</si>
  <si>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</si>
  <si>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</si>
  <si>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</si>
  <si>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</si>
  <si>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</si>
  <si>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</si>
  <si>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</si>
  <si>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</si>
  <si>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</si>
  <si>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</si>
  <si>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</si>
  <si>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</si>
  <si>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</si>
  <si>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</si>
  <si>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</si>
  <si>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</si>
  <si>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</si>
  <si>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</si>
  <si>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</si>
  <si>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</si>
  <si>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</si>
  <si>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</si>
  <si>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</si>
  <si>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</si>
  <si>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</si>
  <si>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</si>
  <si>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</si>
  <si>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</si>
  <si>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</si>
  <si>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</si>
  <si>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</si>
  <si>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</si>
  <si>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</si>
  <si>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</si>
  <si>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</si>
  <si>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</si>
  <si>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</si>
  <si>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</si>
  <si>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</si>
  <si>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</si>
  <si>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</si>
  <si>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</si>
  <si>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</si>
  <si>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</si>
  <si>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</si>
  <si>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</si>
  <si>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</si>
  <si>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</si>
  <si>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</si>
  <si>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</si>
  <si>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</si>
  <si>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</si>
  <si>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</si>
  <si>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</si>
  <si>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</si>
  <si>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</si>
  <si>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</si>
  <si>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</si>
  <si>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</si>
  <si>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</si>
  <si>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</si>
  <si>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</si>
  <si>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</si>
  <si>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</si>
  <si>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</si>
  <si>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</si>
  <si>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</si>
  <si>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</si>
  <si>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</si>
  <si>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</si>
  <si>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</si>
  <si>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</si>
  <si>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</si>
  <si>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</si>
  <si>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</si>
  <si>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</si>
  <si>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</si>
  <si>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</si>
  <si>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</si>
  <si>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</si>
  <si>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</si>
  <si>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</si>
  <si>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</si>
  <si>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</si>
  <si>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</si>
  <si>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</si>
  <si>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</si>
  <si>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</si>
  <si>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</si>
  <si>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</si>
  <si>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</si>
  <si>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</si>
  <si>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</si>
  <si>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</si>
  <si>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</si>
  <si>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</si>
  <si>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</si>
  <si>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</si>
  <si>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</si>
  <si>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</si>
  <si>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</si>
  <si>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</si>
  <si>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</si>
  <si>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</si>
  <si>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</si>
  <si>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</si>
  <si>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</si>
  <si>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</si>
  <si>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</si>
  <si>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</si>
  <si>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</si>
  <si>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</si>
  <si>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</si>
  <si>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</si>
  <si>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</si>
  <si>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</si>
  <si>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</si>
  <si>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</si>
  <si>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</si>
  <si>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</si>
  <si>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</si>
  <si>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</si>
  <si>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</si>
  <si>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</si>
  <si>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</si>
  <si>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</si>
  <si>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</si>
  <si>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</si>
  <si>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</si>
  <si>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</si>
  <si>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</si>
  <si>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</si>
  <si>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</si>
  <si>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</si>
  <si>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</si>
  <si>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</si>
  <si>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</si>
  <si>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</si>
  <si>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</si>
  <si>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</si>
  <si>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</si>
  <si>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</si>
  <si>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</si>
  <si>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</si>
  <si>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</si>
  <si>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</si>
  <si>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</si>
  <si>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</si>
  <si>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</si>
  <si>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</si>
  <si>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</si>
  <si>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</si>
  <si>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</si>
  <si>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</si>
  <si>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</si>
  <si>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</si>
  <si>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</si>
  <si>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</si>
  <si>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</si>
  <si>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</si>
  <si>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</si>
  <si>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</si>
  <si>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</si>
  <si>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</si>
  <si>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</si>
  <si>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</si>
  <si>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</si>
  <si>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</si>
  <si>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</si>
  <si>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</si>
  <si>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</si>
  <si>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</si>
  <si>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</si>
  <si>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</si>
  <si>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</si>
  <si>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</si>
  <si>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</si>
  <si>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</si>
  <si>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</si>
  <si>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</si>
  <si>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</si>
  <si>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</si>
  <si>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</si>
  <si>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</si>
  <si>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</si>
  <si>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</si>
  <si>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</si>
  <si>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</si>
  <si>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</si>
  <si>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</si>
  <si>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</si>
  <si>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</si>
  <si>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</si>
  <si>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</si>
  <si>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</si>
  <si>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</si>
  <si>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</si>
  <si>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</si>
  <si>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</si>
  <si>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</si>
  <si>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</si>
  <si>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</si>
  <si>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</si>
  <si>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</si>
  <si>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</si>
  <si>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</si>
  <si>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</si>
  <si>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</si>
  <si>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</si>
  <si>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</si>
  <si>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</si>
  <si>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</si>
  <si>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</si>
  <si>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</si>
  <si>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</si>
  <si>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</si>
  <si>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</si>
  <si>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</si>
  <si>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</si>
  <si>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</si>
  <si>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</si>
  <si>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</si>
  <si>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</si>
  <si>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</si>
  <si>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</si>
  <si>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</si>
  <si>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</si>
  <si>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</si>
  <si>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</si>
  <si>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</si>
  <si>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</si>
  <si>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</si>
  <si>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</si>
  <si>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</si>
  <si>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</si>
  <si>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</si>
  <si>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</si>
  <si>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</si>
  <si>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</si>
  <si>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</si>
  <si>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</si>
  <si>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</si>
  <si>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</si>
  <si>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</si>
  <si>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</si>
  <si>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</si>
  <si>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</si>
  <si>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</si>
  <si>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</si>
  <si>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</si>
  <si>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</si>
  <si>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</si>
  <si>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</si>
  <si>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</si>
  <si>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</si>
  <si>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</si>
  <si>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</si>
  <si>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</si>
  <si>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</si>
  <si>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</si>
  <si>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</si>
  <si>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</si>
  <si>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</si>
  <si>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</si>
  <si>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</si>
  <si>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</si>
  <si>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</si>
  <si>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</si>
  <si>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</si>
  <si>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</si>
  <si>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</si>
  <si>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</si>
  <si>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</si>
  <si>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</si>
  <si>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</si>
  <si>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</si>
  <si>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</si>
  <si>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</si>
  <si>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</si>
  <si>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</si>
  <si>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</si>
  <si>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</si>
  <si>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</si>
  <si>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</si>
  <si>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</si>
  <si>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</si>
  <si>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</si>
  <si>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</si>
  <si>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</si>
  <si>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</si>
  <si>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</si>
  <si>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</si>
  <si>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</si>
  <si>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</si>
  <si>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</si>
  <si>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</si>
  <si>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</si>
  <si>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</si>
  <si>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</si>
  <si>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</si>
  <si>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</si>
  <si>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</si>
  <si>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</si>
  <si>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</si>
  <si>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</si>
  <si>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</si>
  <si>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</si>
  <si>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</si>
  <si>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</si>
  <si>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</si>
  <si>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</si>
  <si>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</si>
  <si>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</si>
  <si>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</si>
  <si>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</si>
  <si>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</si>
  <si>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</si>
  <si>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</si>
  <si>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</si>
  <si>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</si>
  <si>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</si>
  <si>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</si>
  <si>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</si>
  <si>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</si>
  <si>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</si>
  <si>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</si>
  <si>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</si>
  <si>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</si>
  <si>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</si>
  <si>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</si>
  <si>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</si>
  <si>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</si>
  <si>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</si>
  <si>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</si>
  <si>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</si>
  <si>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</si>
  <si>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</si>
  <si>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</si>
  <si>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</si>
  <si>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</si>
  <si>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</si>
  <si>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</si>
  <si>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</si>
  <si>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</si>
  <si>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</si>
  <si>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</si>
  <si>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</si>
  <si>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</si>
  <si>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</si>
  <si>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</si>
  <si>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</si>
  <si>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</si>
  <si>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</si>
  <si>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</si>
  <si>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</si>
  <si>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</si>
  <si>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</si>
  <si>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</si>
  <si>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</si>
  <si>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</si>
  <si>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</si>
  <si>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</si>
  <si>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</si>
  <si>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</si>
  <si>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</si>
  <si>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</si>
  <si>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</si>
  <si>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</si>
  <si>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</si>
  <si>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</si>
  <si>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</si>
  <si>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</si>
  <si>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</si>
  <si>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</si>
  <si>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</si>
  <si>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</si>
  <si>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</si>
  <si>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</si>
  <si>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</si>
  <si>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</si>
  <si>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</si>
  <si>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</si>
  <si>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</si>
  <si>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</si>
  <si>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</si>
  <si>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</si>
  <si>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</si>
  <si>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</si>
  <si>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</si>
  <si>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</si>
  <si>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</si>
  <si>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</si>
  <si>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</si>
  <si>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</si>
  <si>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</si>
  <si>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</si>
  <si>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</si>
  <si>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</si>
  <si>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</si>
  <si>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</si>
  <si>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</si>
  <si>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</si>
  <si>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</si>
  <si>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</si>
  <si>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</si>
  <si>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</si>
  <si>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</si>
  <si>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</si>
  <si>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</si>
  <si>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</si>
  <si>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</si>
  <si>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</si>
  <si>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</si>
  <si>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</si>
  <si>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</si>
  <si>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</si>
  <si>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</si>
  <si>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</si>
  <si>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</si>
  <si>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</si>
  <si>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</si>
  <si>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</si>
  <si>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</si>
  <si>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</si>
  <si>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</si>
  <si>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</si>
  <si>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</si>
  <si>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</si>
  <si>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</si>
  <si>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</si>
  <si>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</si>
  <si>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</si>
  <si>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</si>
  <si>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</si>
  <si>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</si>
  <si>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</si>
  <si>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</si>
  <si>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</si>
  <si>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</si>
  <si>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</si>
  <si>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</si>
  <si>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</si>
  <si>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</si>
  <si>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</si>
  <si>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</si>
  <si>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</si>
  <si>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</si>
  <si>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</si>
  <si>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</si>
  <si>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</si>
  <si>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</si>
  <si>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</si>
  <si>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</si>
  <si>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</si>
  <si>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</si>
  <si>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</si>
  <si>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</si>
  <si>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</si>
  <si>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</si>
  <si>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</si>
  <si>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</si>
  <si>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</si>
  <si>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</si>
  <si>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</si>
  <si>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</si>
  <si>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</si>
  <si>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</si>
  <si>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</si>
  <si>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</si>
  <si>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</si>
  <si>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</si>
  <si>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</si>
  <si>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</si>
  <si>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</si>
  <si>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</si>
  <si>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</si>
  <si>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</si>
  <si>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</si>
  <si>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</si>
  <si>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</si>
  <si>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</si>
  <si>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</si>
  <si>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</si>
  <si>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</si>
  <si>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</si>
  <si>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</si>
  <si>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</si>
  <si>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</si>
  <si>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</si>
  <si>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</si>
  <si>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</si>
  <si>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</si>
  <si>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</si>
  <si>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</si>
  <si>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</si>
  <si>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</si>
  <si>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</si>
  <si>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</si>
  <si>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</si>
  <si>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</si>
  <si>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</si>
  <si>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</si>
  <si>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</si>
  <si>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</si>
  <si>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</si>
  <si>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</si>
  <si>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</si>
  <si>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</si>
  <si>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</si>
  <si>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</si>
  <si>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</si>
  <si>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</si>
  <si>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</si>
  <si>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</si>
  <si>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</si>
  <si>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</si>
  <si>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</si>
  <si>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</si>
  <si>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</si>
  <si>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</si>
  <si>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</si>
  <si>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</si>
  <si>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</si>
  <si>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</si>
  <si>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</si>
  <si>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</si>
  <si>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</si>
  <si>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</si>
  <si>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</si>
  <si>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</si>
  <si>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</si>
  <si>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</si>
  <si>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</si>
  <si>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</si>
  <si>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</si>
  <si>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</si>
  <si>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</si>
  <si>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</si>
  <si>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</si>
  <si>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</si>
  <si>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</si>
  <si>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</si>
  <si>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</si>
  <si>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</si>
  <si>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</si>
  <si>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</si>
  <si>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</si>
  <si>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</si>
  <si>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</si>
  <si>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</si>
  <si>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</si>
  <si>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</si>
  <si>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</si>
  <si>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</si>
  <si>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</si>
  <si>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</si>
  <si>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</si>
  <si>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</si>
  <si>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</si>
  <si>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</si>
  <si>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</si>
  <si>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</si>
  <si>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</si>
  <si>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</si>
  <si>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</si>
  <si>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</si>
  <si>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</si>
  <si>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</si>
  <si>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</si>
  <si>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</si>
  <si>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</si>
  <si>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</si>
  <si>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</si>
  <si>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</si>
  <si>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</si>
  <si>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</si>
  <si>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</si>
  <si>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</si>
  <si>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</si>
  <si>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</si>
  <si>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</si>
  <si>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</si>
  <si>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</si>
  <si>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</si>
  <si>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</si>
  <si>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</si>
  <si>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</si>
  <si>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</si>
  <si>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</si>
  <si>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</si>
  <si>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</si>
  <si>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</si>
  <si>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</si>
  <si>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</si>
  <si>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</si>
  <si>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</si>
  <si>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</si>
  <si>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</si>
  <si>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</si>
  <si>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</si>
  <si>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</si>
  <si>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</si>
  <si>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</si>
  <si>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</si>
  <si>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</si>
  <si>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</si>
  <si>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</si>
  <si>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</si>
  <si>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</si>
  <si>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</si>
  <si>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</si>
  <si>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</si>
  <si>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</si>
  <si>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</si>
  <si>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</si>
  <si>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</si>
  <si>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</si>
  <si>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</si>
  <si>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</si>
  <si>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</si>
  <si>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</si>
  <si>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</si>
  <si>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</si>
  <si>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</si>
  <si>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</si>
  <si>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</si>
  <si>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</si>
  <si>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</si>
  <si>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</si>
  <si>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</si>
  <si>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</si>
  <si>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</si>
  <si>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</si>
  <si>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</si>
  <si>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</si>
  <si>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</si>
  <si>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</si>
  <si>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</si>
  <si>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</si>
  <si>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</si>
  <si>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</si>
  <si>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</si>
  <si>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</si>
  <si>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</si>
  <si>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</si>
  <si>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</si>
  <si>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</si>
  <si>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</si>
  <si>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</si>
  <si>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</si>
  <si>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</si>
  <si>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</si>
  <si>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</si>
  <si>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</si>
  <si>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</si>
  <si>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</si>
  <si>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</si>
  <si>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</si>
  <si>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</si>
  <si>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</si>
  <si>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</si>
  <si>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</si>
  <si>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</si>
  <si>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</si>
  <si>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</si>
  <si>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</si>
  <si>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</si>
  <si>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</si>
  <si>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</si>
  <si>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</si>
  <si>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</si>
  <si>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</si>
  <si>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</si>
  <si>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</si>
  <si>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</si>
  <si>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</si>
  <si>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</si>
  <si>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</si>
  <si>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</si>
  <si>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</si>
  <si>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</si>
  <si>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</si>
  <si>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</si>
  <si>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</si>
  <si>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</si>
  <si>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</si>
  <si>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</si>
  <si>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</si>
  <si>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</si>
  <si>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</si>
  <si>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</si>
  <si>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</si>
  <si>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</si>
  <si>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</si>
  <si>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</si>
  <si>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</si>
  <si>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</si>
  <si>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</si>
  <si>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</si>
  <si>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</si>
  <si>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</si>
  <si>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</si>
  <si>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</si>
  <si>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</si>
  <si>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</si>
  <si>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</si>
  <si>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</si>
  <si>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</si>
  <si>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</si>
  <si>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</si>
  <si>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</si>
  <si>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</si>
  <si>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</si>
  <si>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</si>
  <si>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</si>
  <si>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</si>
  <si>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</si>
  <si>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</si>
  <si>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</si>
  <si>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</si>
  <si>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</si>
  <si>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</si>
  <si>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</si>
  <si>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</si>
  <si>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</si>
  <si>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</si>
  <si>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</si>
  <si>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</si>
  <si>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</si>
  <si>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</si>
  <si>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</si>
  <si>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</si>
  <si>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</si>
  <si>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</si>
  <si>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</si>
  <si>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</si>
  <si>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</si>
  <si>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</si>
  <si>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</si>
  <si>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</si>
  <si>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</si>
  <si>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</si>
  <si>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</si>
  <si>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</si>
  <si>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</si>
  <si>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</si>
  <si>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</si>
  <si>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</si>
  <si>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</si>
  <si>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</si>
  <si>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</si>
  <si>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</si>
  <si>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</si>
  <si>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</si>
  <si>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</si>
  <si>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</si>
  <si>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</si>
  <si>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</si>
  <si>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</si>
  <si>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</si>
  <si>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</si>
  <si>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</si>
  <si>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</si>
  <si>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</si>
  <si>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</si>
  <si>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</si>
  <si>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</si>
  <si>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</si>
  <si>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</si>
  <si>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</si>
  <si>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</si>
  <si>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</si>
  <si>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</si>
  <si>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</si>
  <si>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</si>
  <si>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</si>
  <si>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</si>
  <si>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</si>
  <si>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</si>
  <si>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</si>
  <si>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</si>
  <si>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</si>
  <si>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</si>
  <si>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</si>
  <si>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</si>
  <si>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</si>
  <si>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</si>
  <si>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</si>
  <si>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</si>
  <si>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</si>
  <si>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</si>
  <si>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</si>
  <si>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</si>
  <si>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</si>
  <si>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</si>
  <si>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</si>
  <si>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</si>
  <si>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</si>
  <si>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</si>
  <si>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</si>
  <si>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</si>
  <si>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</si>
  <si>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</si>
  <si>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</si>
  <si>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</si>
  <si>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</si>
  <si>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</si>
  <si>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</si>
  <si>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</si>
  <si>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</si>
  <si>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</si>
  <si>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</si>
  <si>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</si>
  <si>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</si>
  <si>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</si>
  <si>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</si>
  <si>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</si>
  <si>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</si>
  <si>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</si>
  <si>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</si>
  <si>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</si>
  <si>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</si>
  <si>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</si>
  <si>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</si>
  <si>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</si>
  <si>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</si>
  <si>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</si>
  <si>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</si>
  <si>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</si>
  <si>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</si>
  <si>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</si>
  <si>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</si>
  <si>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</si>
  <si>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</si>
  <si>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</si>
  <si>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</si>
  <si>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</si>
  <si>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</si>
  <si>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</si>
  <si>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</si>
  <si>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</si>
  <si>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</si>
  <si>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</si>
  <si>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</si>
  <si>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</si>
  <si>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</si>
  <si>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</si>
  <si>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</si>
  <si>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</si>
  <si>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</si>
  <si>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</si>
  <si>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</si>
  <si>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</si>
  <si>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</si>
  <si>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</si>
  <si>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</si>
  <si>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</si>
  <si>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</si>
  <si>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</si>
  <si>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</si>
  <si>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</si>
  <si>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</si>
  <si>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</si>
  <si>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</si>
  <si>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</si>
  <si>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</si>
  <si>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</si>
  <si>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</si>
  <si>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</si>
  <si>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</si>
  <si>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</si>
  <si>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</si>
  <si>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</si>
  <si>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</si>
  <si>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</si>
  <si>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</si>
  <si>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</si>
  <si>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</si>
  <si>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</si>
  <si>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</si>
  <si>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</si>
  <si>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</si>
  <si>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</si>
  <si>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</si>
  <si>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</si>
  <si>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</si>
  <si>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</si>
  <si>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</si>
  <si>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</si>
  <si>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</si>
  <si>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</si>
  <si>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</si>
  <si>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</si>
  <si>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</si>
  <si>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</si>
  <si>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</si>
  <si>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</si>
  <si>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</si>
  <si>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</si>
  <si>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</si>
  <si>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</si>
  <si>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</si>
  <si>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</si>
  <si>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</si>
  <si>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</si>
  <si>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</si>
  <si>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</si>
  <si>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</si>
  <si>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</si>
  <si>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</si>
  <si>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</si>
  <si>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</si>
  <si>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</si>
  <si>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</si>
  <si>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</si>
  <si>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</si>
  <si>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</si>
  <si>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</si>
  <si>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</si>
  <si>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</si>
  <si>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</si>
  <si>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</si>
  <si>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</si>
  <si>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</si>
  <si>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</si>
  <si>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</si>
  <si>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</si>
  <si>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</si>
  <si>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</si>
  <si>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</si>
  <si>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</si>
  <si>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</si>
  <si>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</si>
  <si>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</si>
  <si>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</si>
  <si>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</si>
  <si>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</si>
  <si>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</si>
  <si>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</si>
  <si>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</si>
  <si>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</si>
  <si>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</si>
  <si>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</si>
  <si>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</si>
  <si>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</si>
  <si>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</si>
  <si>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</si>
  <si>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</si>
  <si>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</si>
  <si>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</si>
  <si>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</si>
  <si>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</si>
  <si>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</si>
  <si>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</si>
  <si>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</si>
  <si>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</si>
  <si>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</si>
  <si>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</si>
  <si>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</si>
  <si>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</si>
  <si>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</si>
  <si>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</si>
  <si>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</si>
  <si>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</si>
  <si>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</si>
  <si>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</si>
  <si>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</si>
  <si>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</si>
  <si>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</si>
  <si>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</si>
  <si>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</si>
  <si>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</si>
  <si>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</si>
  <si>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</si>
  <si>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</si>
  <si>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</si>
  <si>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</si>
  <si>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</si>
  <si>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</si>
  <si>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</si>
  <si>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</si>
  <si>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</si>
  <si>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</si>
  <si>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</si>
  <si>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</si>
  <si>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</si>
  <si>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</si>
  <si>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</si>
  <si>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</si>
  <si>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</si>
  <si>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</si>
  <si>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</si>
  <si>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</si>
  <si>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</si>
  <si>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</si>
  <si>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</si>
  <si>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</si>
  <si>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</si>
  <si>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</si>
  <si>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</si>
  <si>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</si>
  <si>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</si>
  <si>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</si>
  <si>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</si>
  <si>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</si>
  <si>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</si>
  <si>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</si>
  <si>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</si>
  <si>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</si>
  <si>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</si>
  <si>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</si>
  <si>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</si>
  <si>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</si>
  <si>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</si>
  <si>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</si>
  <si>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</si>
  <si>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</si>
  <si>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</si>
  <si>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</si>
  <si>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</si>
  <si>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</si>
  <si>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</si>
  <si>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</si>
  <si>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</si>
  <si>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</si>
  <si>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</si>
  <si>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</si>
  <si>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</si>
  <si>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</si>
  <si>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</si>
  <si>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</si>
  <si>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</si>
  <si>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</si>
  <si>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</si>
  <si>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</si>
  <si>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</si>
  <si>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</si>
  <si>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</si>
  <si>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</si>
  <si>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</si>
  <si>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</si>
  <si>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</si>
  <si>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</si>
  <si>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</si>
  <si>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</si>
  <si>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</si>
  <si>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</si>
  <si>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</si>
  <si>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</si>
  <si>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</si>
  <si>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</si>
  <si>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</si>
  <si>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</si>
  <si>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</si>
  <si>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</si>
  <si>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</si>
  <si>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</si>
  <si>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</si>
  <si>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</si>
  <si>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</si>
  <si>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</si>
  <si>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</si>
  <si>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</si>
  <si>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</si>
  <si>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</si>
  <si>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</si>
  <si>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</si>
  <si>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</si>
  <si>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</si>
  <si>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</si>
  <si>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</si>
  <si>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</si>
  <si>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</si>
  <si>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</si>
  <si>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</si>
  <si>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</si>
  <si>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</si>
  <si>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</si>
  <si>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</si>
  <si>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</si>
  <si>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</si>
  <si>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</si>
  <si>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</si>
  <si>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</si>
  <si>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</si>
  <si>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</si>
  <si>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</si>
  <si>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</si>
  <si>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</si>
  <si>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</si>
  <si>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</si>
  <si>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</si>
  <si>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</si>
  <si>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</si>
  <si>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</si>
  <si>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</si>
  <si>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</si>
  <si>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</si>
  <si>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</si>
  <si>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</si>
  <si>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</si>
  <si>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</si>
  <si>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</si>
  <si>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</si>
  <si>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</si>
  <si>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</si>
  <si>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</si>
  <si>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</si>
  <si>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</si>
  <si>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</si>
  <si>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</si>
  <si>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</si>
  <si>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</si>
  <si>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</si>
  <si>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</si>
  <si>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</si>
  <si>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</si>
  <si>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</si>
  <si>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</si>
  <si>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</si>
  <si>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</si>
  <si>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</si>
  <si>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</si>
  <si>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</si>
  <si>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</si>
  <si>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</si>
  <si>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</si>
  <si>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</si>
  <si>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</si>
  <si>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</si>
  <si>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</si>
  <si>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</si>
  <si>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</si>
  <si>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</si>
  <si>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</si>
  <si>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</si>
  <si>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</si>
  <si>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</si>
  <si>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</si>
  <si>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</si>
  <si>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</si>
  <si>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</si>
  <si>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</si>
  <si>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</si>
  <si>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</si>
  <si>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</si>
  <si>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</si>
  <si>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</si>
  <si>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</si>
  <si>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</si>
  <si>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</si>
  <si>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</si>
  <si>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</si>
  <si>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</si>
  <si>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</si>
  <si>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</si>
  <si>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</si>
  <si>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</si>
  <si>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</si>
  <si>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</si>
  <si>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</si>
  <si>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</si>
  <si>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</si>
  <si>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</si>
  <si>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</si>
  <si>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</si>
  <si>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</si>
  <si>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</si>
  <si>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</si>
  <si>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</si>
  <si>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</si>
  <si>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</si>
  <si>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</si>
  <si>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</si>
  <si>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</si>
  <si>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</si>
  <si>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</si>
  <si>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</si>
  <si>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</si>
  <si>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</si>
  <si>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</si>
  <si>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</si>
  <si>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</si>
  <si>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</si>
  <si>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</si>
  <si>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</si>
  <si>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</si>
  <si>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</si>
  <si>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</si>
  <si>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</si>
  <si>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</si>
  <si>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</si>
  <si>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</si>
  <si>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</si>
  <si>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</si>
  <si>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</si>
  <si>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</si>
  <si>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</si>
  <si>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</si>
  <si>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</si>
  <si>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</si>
  <si>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</si>
  <si>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</si>
  <si>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</si>
  <si>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</si>
  <si>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</si>
  <si>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</si>
  <si>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</si>
  <si>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</si>
  <si>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</si>
  <si>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</si>
  <si>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</si>
  <si>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</si>
  <si>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</si>
  <si>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</si>
  <si>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</si>
  <si>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</si>
  <si>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</si>
  <si>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</si>
  <si>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</si>
  <si>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</si>
  <si>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</si>
  <si>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</si>
  <si>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</si>
  <si>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</si>
  <si>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</si>
  <si>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</si>
  <si>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</si>
  <si>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</si>
  <si>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</si>
  <si>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</si>
  <si>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</si>
  <si>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</si>
  <si>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</si>
  <si>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</si>
  <si>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</si>
  <si>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</si>
  <si>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</si>
  <si>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</si>
  <si>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</si>
  <si>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</si>
  <si>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</si>
  <si>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</si>
  <si>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</si>
  <si>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</si>
  <si>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</si>
  <si>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</si>
  <si>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</si>
  <si>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</si>
  <si>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</si>
  <si>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</si>
  <si>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</si>
  <si>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</si>
  <si>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</si>
  <si>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</si>
  <si>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</si>
  <si>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</si>
  <si>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</si>
  <si>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</si>
  <si>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</si>
  <si>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</si>
  <si>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</si>
  <si>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</si>
  <si>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</si>
  <si>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</si>
  <si>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</si>
  <si>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</si>
  <si>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</si>
  <si>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</si>
  <si>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</si>
  <si>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</si>
  <si>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</si>
  <si>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</si>
  <si>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</si>
  <si>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</si>
  <si>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</si>
  <si>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</si>
  <si>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</si>
  <si>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</si>
  <si>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</si>
  <si>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</si>
  <si>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</si>
  <si>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</si>
  <si>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</si>
  <si>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</si>
  <si>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</si>
  <si>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</si>
  <si>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</si>
  <si>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</si>
  <si>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</si>
  <si>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</si>
  <si>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</si>
  <si>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</si>
  <si>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</si>
  <si>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</si>
  <si>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</si>
  <si>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</si>
  <si>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</si>
  <si>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</si>
  <si>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</si>
  <si>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</si>
  <si>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</si>
  <si>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</si>
  <si>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</si>
  <si>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</si>
  <si>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</si>
  <si>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</si>
  <si>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</si>
  <si>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</si>
  <si>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</si>
  <si>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</si>
  <si>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</si>
  <si>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</si>
  <si>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</si>
  <si>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</si>
  <si>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</si>
  <si>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</si>
  <si>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</si>
  <si>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</si>
  <si>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</si>
  <si>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</si>
  <si>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</si>
  <si>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</si>
  <si>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</si>
  <si>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</si>
  <si>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</si>
  <si>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</si>
  <si>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</si>
  <si>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</si>
  <si>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</si>
  <si>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</si>
  <si>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</si>
  <si>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</si>
  <si>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</si>
  <si>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</si>
  <si>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</si>
  <si>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</si>
  <si>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</si>
  <si>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</si>
  <si>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</si>
  <si>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</si>
  <si>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</si>
  <si>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</si>
  <si>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</si>
  <si>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</si>
  <si>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</si>
  <si>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</si>
  <si>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</si>
  <si>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</si>
  <si>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</si>
  <si>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</si>
  <si>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</si>
  <si>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</si>
  <si>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</si>
  <si>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</si>
  <si>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</si>
  <si>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</si>
  <si>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</si>
  <si>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</si>
  <si>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</si>
  <si>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</si>
  <si>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</si>
  <si>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</si>
  <si>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</si>
  <si>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</si>
  <si>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</si>
  <si>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</si>
  <si>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</si>
  <si>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</si>
  <si>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</si>
  <si>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</si>
  <si>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</si>
  <si>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</si>
  <si>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</si>
  <si>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</si>
  <si>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</si>
  <si>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</si>
  <si>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</si>
  <si>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</si>
  <si>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</si>
  <si>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</si>
  <si>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</si>
  <si>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</si>
  <si>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</si>
  <si>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</si>
  <si>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</si>
  <si>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</si>
  <si>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</si>
  <si>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</si>
  <si>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</si>
  <si>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</si>
  <si>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</si>
  <si>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</si>
  <si>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</si>
  <si>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</si>
  <si>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</si>
  <si>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</si>
  <si>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</si>
  <si>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</si>
  <si>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</si>
  <si>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</si>
  <si>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</si>
  <si>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</si>
  <si>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</si>
  <si>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</si>
  <si>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</si>
  <si>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</si>
  <si>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</si>
  <si>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</si>
  <si>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</si>
  <si>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</si>
  <si>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</si>
  <si>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</si>
  <si>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</si>
  <si>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</si>
  <si>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</si>
  <si>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</si>
  <si>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</si>
  <si>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</si>
  <si>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</si>
  <si>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</si>
  <si>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</si>
  <si>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</si>
  <si>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</si>
  <si>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</si>
  <si>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</si>
  <si>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</si>
  <si>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</si>
  <si>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</si>
  <si>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</si>
  <si>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</si>
  <si>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</si>
  <si>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</si>
  <si>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</si>
  <si>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</si>
  <si>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</si>
  <si>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</si>
  <si>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</si>
  <si>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</si>
  <si>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</si>
  <si>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</si>
  <si>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</si>
  <si>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</si>
  <si>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</si>
  <si>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</si>
  <si>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</si>
  <si>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</si>
  <si>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</si>
  <si>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</si>
  <si>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</si>
  <si>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</si>
  <si>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</si>
  <si>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</si>
  <si>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</si>
  <si>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</si>
  <si>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</si>
  <si>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</si>
  <si>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</si>
  <si>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</si>
  <si>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</si>
  <si>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</si>
  <si>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</si>
  <si>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</si>
  <si>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</si>
  <si>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</si>
  <si>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</si>
  <si>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</si>
  <si>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</si>
  <si>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</si>
  <si>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</si>
  <si>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</si>
  <si>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</si>
  <si>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</si>
  <si>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</si>
  <si>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</si>
  <si>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</si>
  <si>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</si>
  <si>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</si>
  <si>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</si>
  <si>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</si>
  <si>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</si>
  <si>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</si>
  <si>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</si>
  <si>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</si>
  <si>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</si>
  <si>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</si>
  <si>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</si>
  <si>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</si>
  <si>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</si>
  <si>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</si>
  <si>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</si>
  <si>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</si>
  <si>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</si>
  <si>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</si>
  <si>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</si>
  <si>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</si>
  <si>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</si>
  <si>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</si>
  <si>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</si>
  <si>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</si>
  <si>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</si>
  <si>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</si>
  <si>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</si>
  <si>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</si>
  <si>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</si>
  <si>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</si>
  <si>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</si>
  <si>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</si>
  <si>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</si>
  <si>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</si>
  <si>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</si>
  <si>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</si>
  <si>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</si>
  <si>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</si>
  <si>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</si>
  <si>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</si>
  <si>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</si>
  <si>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</si>
  <si>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</si>
  <si>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</si>
  <si>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</si>
  <si>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</si>
  <si>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</si>
  <si>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</si>
  <si>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</si>
  <si>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</si>
  <si>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</si>
  <si>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</si>
  <si>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</si>
  <si>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</si>
  <si>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</si>
  <si>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</si>
  <si>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</si>
  <si>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</si>
  <si>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</si>
  <si>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</si>
  <si>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</si>
  <si>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</si>
  <si>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</si>
  <si>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</si>
  <si>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</si>
  <si>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</si>
  <si>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</si>
  <si>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</si>
  <si>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</si>
  <si>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</si>
  <si>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</si>
  <si>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</si>
  <si>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</si>
  <si>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</si>
  <si>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</si>
  <si>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</si>
  <si>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</si>
  <si>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</si>
  <si>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</si>
  <si>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</si>
  <si>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</si>
  <si>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</si>
  <si>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</si>
  <si>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</si>
  <si>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</si>
  <si>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</si>
  <si>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</si>
  <si>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</si>
  <si>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</si>
  <si>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</si>
  <si>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</si>
  <si>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</si>
  <si>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</si>
  <si>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</si>
  <si>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</si>
  <si>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</si>
  <si>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</si>
  <si>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</si>
  <si>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</si>
  <si>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</si>
  <si>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</si>
  <si>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</si>
  <si>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</si>
  <si>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</si>
  <si>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</si>
  <si>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</si>
  <si>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</si>
  <si>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</si>
  <si>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</si>
  <si>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</si>
  <si>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</si>
  <si>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</si>
  <si>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</si>
  <si>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</si>
  <si>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</si>
  <si>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</si>
  <si>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</si>
  <si>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</si>
  <si>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</si>
  <si>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</si>
  <si>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</si>
  <si>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</si>
  <si>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</si>
  <si>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</si>
  <si>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</si>
  <si>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</si>
  <si>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</si>
  <si>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</si>
  <si>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</si>
  <si>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</si>
  <si>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</si>
  <si>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</si>
  <si>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</si>
  <si>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</si>
  <si>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</si>
  <si>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</si>
  <si>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</si>
  <si>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</si>
  <si>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</si>
  <si>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</si>
  <si>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</si>
  <si>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</si>
  <si>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</si>
  <si>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</si>
  <si>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</si>
  <si>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</si>
  <si>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</si>
  <si>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</si>
  <si>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</si>
  <si>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</si>
  <si>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</si>
  <si>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</si>
  <si>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</si>
  <si>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</si>
  <si>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</si>
  <si>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</si>
  <si>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</si>
  <si>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</si>
  <si>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</si>
  <si>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</si>
  <si>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</si>
  <si>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</si>
  <si>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</si>
  <si>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</si>
  <si>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</si>
  <si>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</si>
  <si>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</si>
  <si>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</si>
  <si>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</si>
  <si>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</si>
  <si>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</si>
  <si>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</si>
  <si>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</si>
  <si>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</si>
  <si>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</si>
  <si>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</si>
  <si>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</si>
  <si>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</si>
  <si>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</si>
  <si>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</si>
  <si>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</si>
  <si>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</si>
  <si>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</si>
  <si>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</si>
  <si>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</si>
  <si>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</si>
  <si>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</si>
  <si>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</si>
  <si>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</si>
  <si>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</si>
  <si>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</si>
  <si>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</si>
  <si>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</si>
  <si>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</si>
  <si>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</si>
  <si>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</si>
  <si>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</si>
  <si>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</si>
  <si>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</si>
  <si>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</si>
  <si>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</si>
  <si>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</si>
  <si>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</si>
  <si>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</si>
  <si>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</si>
  <si>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</si>
  <si>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</si>
  <si>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</si>
  <si>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</si>
  <si>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</si>
  <si>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</si>
  <si>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</si>
  <si>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</si>
  <si>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</si>
  <si>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</si>
  <si>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</si>
  <si>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</si>
  <si>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</si>
  <si>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</si>
  <si>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</si>
  <si>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</si>
  <si>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</si>
  <si>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</si>
  <si>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</si>
  <si>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</si>
  <si>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</si>
  <si>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</si>
  <si>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</si>
  <si>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</si>
  <si>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</si>
  <si>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</si>
  <si>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</si>
  <si>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</si>
  <si>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</si>
  <si>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</si>
  <si>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</si>
  <si>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</si>
  <si>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</si>
  <si>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</si>
  <si>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</si>
  <si>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</si>
  <si>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</si>
  <si>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</si>
  <si>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</si>
  <si>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</si>
  <si>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</si>
  <si>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</si>
  <si>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</si>
  <si>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</si>
  <si>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</si>
  <si>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</si>
  <si>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</si>
  <si>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</si>
  <si>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</si>
  <si>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</si>
  <si>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</si>
  <si>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</si>
  <si>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</si>
  <si>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</si>
  <si>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</si>
  <si>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</si>
  <si>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</si>
  <si>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</si>
  <si>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</si>
  <si>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</si>
  <si>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</si>
  <si>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</si>
  <si>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</si>
  <si>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</si>
  <si>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</si>
  <si>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</si>
  <si>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</si>
  <si>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</si>
  <si>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</si>
  <si>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</si>
  <si>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</si>
  <si>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</si>
  <si>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</si>
  <si>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</si>
  <si>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</si>
  <si>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</si>
  <si>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</si>
  <si>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</si>
  <si>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</si>
  <si>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</si>
  <si>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</si>
  <si>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</si>
  <si>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</si>
  <si>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</si>
  <si>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</si>
  <si>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</si>
  <si>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</si>
  <si>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</si>
  <si>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</si>
  <si>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</si>
  <si>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</si>
  <si>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</si>
  <si>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</si>
  <si>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</si>
  <si>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</si>
  <si>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</si>
  <si>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</si>
  <si>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</si>
  <si>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</si>
  <si>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</si>
  <si>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</si>
  <si>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</si>
  <si>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</si>
  <si>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</si>
  <si>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</si>
  <si>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</si>
  <si>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</si>
  <si>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</si>
  <si>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</si>
  <si>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</si>
  <si>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</si>
  <si>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</si>
  <si>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</si>
  <si>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</si>
  <si>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</si>
  <si>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</si>
  <si>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</si>
  <si>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</si>
  <si>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</si>
  <si>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</si>
  <si>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</si>
  <si>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</si>
  <si>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</si>
  <si>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</si>
  <si>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</si>
  <si>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</si>
  <si>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</si>
  <si>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</si>
  <si>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</si>
  <si>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</si>
  <si>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</si>
  <si>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</si>
  <si>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</si>
  <si>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</si>
  <si>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</si>
  <si>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</si>
  <si>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</si>
  <si>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</si>
  <si>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</si>
  <si>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</si>
  <si>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</si>
  <si>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</si>
  <si>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</si>
  <si>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</si>
  <si>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</si>
  <si>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</si>
  <si>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</si>
  <si>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</si>
  <si>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</si>
  <si>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</si>
  <si>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</si>
  <si>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</si>
  <si>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</si>
  <si>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</si>
  <si>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</si>
  <si>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</si>
  <si>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</si>
  <si>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</si>
  <si>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</si>
  <si>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</si>
  <si>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</si>
  <si>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</si>
  <si>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</si>
  <si>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</si>
  <si>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</si>
  <si>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</si>
  <si>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</si>
  <si>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</si>
  <si>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</si>
  <si>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</si>
  <si>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</si>
  <si>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</si>
  <si>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</si>
  <si>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</si>
  <si>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</si>
  <si>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</si>
  <si>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</si>
  <si>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</si>
  <si>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</si>
  <si>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</si>
  <si>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</si>
  <si>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</si>
  <si>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</si>
  <si>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</si>
  <si>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</si>
  <si>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</si>
  <si>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</si>
  <si>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</si>
  <si>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</si>
  <si>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</si>
  <si>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</si>
  <si>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</si>
  <si>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</si>
  <si>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</si>
  <si>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</si>
  <si>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</si>
  <si>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</si>
  <si>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</si>
  <si>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</si>
  <si>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</si>
  <si>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</si>
  <si>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</si>
  <si>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</si>
  <si>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</si>
  <si>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</si>
  <si>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</si>
  <si>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</si>
  <si>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</si>
  <si>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</si>
  <si>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</si>
  <si>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</si>
  <si>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</si>
  <si>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</si>
  <si>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</si>
  <si>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</si>
  <si>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</si>
  <si>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</si>
  <si>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</si>
  <si>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</si>
  <si>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</si>
  <si>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</si>
  <si>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</si>
  <si>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</si>
  <si>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</si>
  <si>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</si>
  <si>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</si>
  <si>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</si>
  <si>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</si>
  <si>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</si>
  <si>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</si>
  <si>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</si>
  <si>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</si>
  <si>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</si>
  <si>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</si>
  <si>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</si>
  <si>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</si>
  <si>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</si>
  <si>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</si>
  <si>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</si>
  <si>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</si>
  <si>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</si>
  <si>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</si>
  <si>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</si>
  <si>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</si>
  <si>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</si>
  <si>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</si>
  <si>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</si>
  <si>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</si>
  <si>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</si>
  <si>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</si>
  <si>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</si>
  <si>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</si>
  <si>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</si>
  <si>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</si>
  <si>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</si>
  <si>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</si>
  <si>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</si>
  <si>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</si>
  <si>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</si>
  <si>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</si>
  <si>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</si>
  <si>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</si>
  <si>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</si>
  <si>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</si>
  <si>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</si>
  <si>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</si>
  <si>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</si>
  <si>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</si>
  <si>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</si>
  <si>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</si>
  <si>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</si>
  <si>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</si>
  <si>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</si>
  <si>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</si>
  <si>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</si>
  <si>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</si>
  <si>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</si>
  <si>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</si>
  <si>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</si>
  <si>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</si>
  <si>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</si>
  <si>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</si>
  <si>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</si>
  <si>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</si>
  <si>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</si>
  <si>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</si>
  <si>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</si>
  <si>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</si>
  <si>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</si>
  <si>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</si>
  <si>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</si>
  <si>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</si>
  <si>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</si>
  <si>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</si>
  <si>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</si>
  <si>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</si>
  <si>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</si>
  <si>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</si>
  <si>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</si>
  <si>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</si>
  <si>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</si>
  <si>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</si>
  <si>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</si>
  <si>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</si>
  <si>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</si>
  <si>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</si>
  <si>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</si>
  <si>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</si>
  <si>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</si>
  <si>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</si>
  <si>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</si>
  <si>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</si>
  <si>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</si>
  <si>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</si>
  <si>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</si>
  <si>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</si>
  <si>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</si>
  <si>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</si>
  <si>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</si>
  <si>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</si>
  <si>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</si>
  <si>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</si>
  <si>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</si>
  <si>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</si>
  <si>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</si>
  <si>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</si>
  <si>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</si>
  <si>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</si>
  <si>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</si>
  <si>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</si>
  <si>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</si>
  <si>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</si>
  <si>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</si>
  <si>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</si>
  <si>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</si>
  <si>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</si>
  <si>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</si>
  <si>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</si>
  <si>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</si>
  <si>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</si>
  <si>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</si>
  <si>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</si>
  <si>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</si>
  <si>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</si>
  <si>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</si>
  <si>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</si>
  <si>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</si>
  <si>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</si>
  <si>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</si>
  <si>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</si>
  <si>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</si>
  <si>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</si>
  <si>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</si>
  <si>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</si>
  <si>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</si>
  <si>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</si>
  <si>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</si>
  <si>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</si>
  <si>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</si>
  <si>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</si>
  <si>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</si>
  <si>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</si>
  <si>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</si>
  <si>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</si>
  <si>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</si>
  <si>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</si>
  <si>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</si>
  <si>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</si>
  <si>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</si>
  <si>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</si>
  <si>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</si>
  <si>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</si>
  <si>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</si>
  <si>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</si>
  <si>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</si>
  <si>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</si>
  <si>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</si>
  <si>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</si>
  <si>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</si>
  <si>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</si>
  <si>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</si>
  <si>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</si>
  <si>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</si>
  <si>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</si>
  <si>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</si>
  <si>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</si>
  <si>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</si>
  <si>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</si>
  <si>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</si>
  <si>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</si>
  <si>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</si>
  <si>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</si>
  <si>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</si>
  <si>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</si>
  <si>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</si>
  <si>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</si>
  <si>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</si>
  <si>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</si>
  <si>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</si>
  <si>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</si>
  <si>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</si>
  <si>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</si>
  <si>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</si>
  <si>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</si>
  <si>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</si>
  <si>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</si>
  <si>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</si>
  <si>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</si>
  <si>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</si>
  <si>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</si>
  <si>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</si>
  <si>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</si>
  <si>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</si>
  <si>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</si>
  <si>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</si>
  <si>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</si>
  <si>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</si>
  <si>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</si>
  <si>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</si>
  <si>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</si>
  <si>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</si>
  <si>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</si>
  <si>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</si>
  <si>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</si>
  <si>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</si>
  <si>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</si>
  <si>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</si>
  <si>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</si>
  <si>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</si>
  <si>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</si>
  <si>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</si>
  <si>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</si>
  <si>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</si>
  <si>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</si>
  <si>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</si>
  <si>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</si>
  <si>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</si>
  <si>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</si>
  <si>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</si>
  <si>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</si>
  <si>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</si>
  <si>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</si>
  <si>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</si>
  <si>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</si>
  <si>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</si>
  <si>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</si>
  <si>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</si>
  <si>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</si>
  <si>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</si>
  <si>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</si>
  <si>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</si>
  <si>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</si>
  <si>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</si>
  <si>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</si>
  <si>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</si>
  <si>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</si>
  <si>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</si>
  <si>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</si>
  <si>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</si>
  <si>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</si>
  <si>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</si>
  <si>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</si>
  <si>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</si>
  <si>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</si>
  <si>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</si>
  <si>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</si>
  <si>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</si>
  <si>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</si>
  <si>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</si>
  <si>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</si>
  <si>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</si>
  <si>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</si>
  <si>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</si>
  <si>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</si>
  <si>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</si>
  <si>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</si>
  <si>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</si>
  <si>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</si>
  <si>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</si>
  <si>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</si>
  <si>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</si>
  <si>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</si>
  <si>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</si>
  <si>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</si>
  <si>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</si>
  <si>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</si>
  <si>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</si>
  <si>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</si>
  <si>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</si>
  <si>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</si>
  <si>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</si>
  <si>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</si>
  <si>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</si>
  <si>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</si>
  <si>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</si>
  <si>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</si>
  <si>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</si>
  <si>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</si>
  <si>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</si>
  <si>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</si>
  <si>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</si>
  <si>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</si>
  <si>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</si>
  <si>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</si>
  <si>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</si>
  <si>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</si>
  <si>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</si>
  <si>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</si>
  <si>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</si>
  <si>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</si>
  <si>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</si>
  <si>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</si>
  <si>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</si>
  <si>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</si>
  <si>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</si>
  <si>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</si>
  <si>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</si>
  <si>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</si>
  <si>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</si>
  <si>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</si>
  <si>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</si>
  <si>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</si>
  <si>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</si>
  <si>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</si>
  <si>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</si>
  <si>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</si>
  <si>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</si>
  <si>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</si>
  <si>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</si>
  <si>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</si>
  <si>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</si>
  <si>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</si>
  <si>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</si>
  <si>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</si>
  <si>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</si>
  <si>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</si>
  <si>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</si>
  <si>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</si>
  <si>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</si>
  <si>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</si>
  <si>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</si>
  <si>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</si>
  <si>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</si>
  <si>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</si>
  <si>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</si>
  <si>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</si>
  <si>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</si>
  <si>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</si>
  <si>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</si>
  <si>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</si>
  <si>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</si>
  <si>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</si>
  <si>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</si>
  <si>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</si>
  <si>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</si>
  <si>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</si>
  <si>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</si>
  <si>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</si>
  <si>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</si>
  <si>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</si>
  <si>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</si>
  <si>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</si>
  <si>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</si>
  <si>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</si>
  <si>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</si>
  <si>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</si>
  <si>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</si>
  <si>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</si>
  <si>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</si>
  <si>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</si>
  <si>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</si>
  <si>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</si>
  <si>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</si>
  <si>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</si>
  <si>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</si>
  <si>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</si>
  <si>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</si>
  <si>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</si>
  <si>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</si>
  <si>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</si>
  <si>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</si>
  <si>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</si>
  <si>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</si>
  <si>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</si>
  <si>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</si>
  <si>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</si>
  <si>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</si>
  <si>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</si>
  <si>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</si>
  <si>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</si>
  <si>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</si>
  <si>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</si>
  <si>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</si>
  <si>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</si>
  <si>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</si>
  <si>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</si>
  <si>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</si>
  <si>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</si>
  <si>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</si>
  <si>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</si>
  <si>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</si>
  <si>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</si>
  <si>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</si>
  <si>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</si>
  <si>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</si>
  <si>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</si>
  <si>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</si>
  <si>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</si>
  <si>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</si>
  <si>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</si>
  <si>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</si>
  <si>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</si>
  <si>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</si>
  <si>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</si>
  <si>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</si>
  <si>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</si>
  <si>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</si>
  <si>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</si>
  <si>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</si>
  <si>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</si>
  <si>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</si>
  <si>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</si>
  <si>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</si>
  <si>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</si>
  <si>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</si>
  <si>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</si>
  <si>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</si>
  <si>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</si>
  <si>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</si>
  <si>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</si>
  <si>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</si>
  <si>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</si>
  <si>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</si>
  <si>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</si>
  <si>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</si>
  <si>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</si>
  <si>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</si>
  <si>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</si>
  <si>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</si>
  <si>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</si>
  <si>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</si>
  <si>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</si>
  <si>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</si>
  <si>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</si>
  <si>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</si>
  <si>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</si>
  <si>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</si>
  <si>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</si>
  <si>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</si>
  <si>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</si>
  <si>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</si>
  <si>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</si>
  <si>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</si>
  <si>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</si>
  <si>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</si>
  <si>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</si>
  <si>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</si>
  <si>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</si>
  <si>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</si>
  <si>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</si>
  <si>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</si>
  <si>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</si>
  <si>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</si>
  <si>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</si>
  <si>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</si>
  <si>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</si>
  <si>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</si>
  <si>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</si>
  <si>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</si>
  <si>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</si>
  <si>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</si>
  <si>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</si>
  <si>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</si>
  <si>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</si>
  <si>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</si>
  <si>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</si>
  <si>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</si>
  <si>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</si>
  <si>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</si>
  <si>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</si>
  <si>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</si>
  <si>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</si>
  <si>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</si>
  <si>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</si>
  <si>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</si>
  <si>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</si>
  <si>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</si>
  <si>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</si>
  <si>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</si>
  <si>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</si>
  <si>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</si>
  <si>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</si>
  <si>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</si>
  <si>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</si>
  <si>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</si>
  <si>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</si>
  <si>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</si>
  <si>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</si>
  <si>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</si>
  <si>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</si>
  <si>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</si>
  <si>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</si>
  <si>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</si>
  <si>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</si>
  <si>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</si>
  <si>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</si>
  <si>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</si>
  <si>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</si>
  <si>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</si>
  <si>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</si>
  <si>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</si>
  <si>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</si>
  <si>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</si>
  <si>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</si>
  <si>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</si>
  <si>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</si>
  <si>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</si>
  <si>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</si>
  <si>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</si>
  <si>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</si>
  <si>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</si>
  <si>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</si>
  <si>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</si>
  <si>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</si>
  <si>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</si>
  <si>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</si>
  <si>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</si>
  <si>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</si>
  <si>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</si>
  <si>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</si>
  <si>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</si>
  <si>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</si>
  <si>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</si>
  <si>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</si>
  <si>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</si>
  <si>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</si>
  <si>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</si>
  <si>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</si>
  <si>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</si>
  <si>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</si>
  <si>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</si>
  <si>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</si>
  <si>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</si>
  <si>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</si>
  <si>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</si>
  <si>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</si>
  <si>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</si>
  <si>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</si>
  <si>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</si>
  <si>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</si>
  <si>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</si>
  <si>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</si>
  <si>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</si>
  <si>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</si>
  <si>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</si>
  <si>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</si>
  <si>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</si>
  <si>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</si>
  <si>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</si>
  <si>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</si>
  <si>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</si>
  <si>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</si>
  <si>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</si>
  <si>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</si>
  <si>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</si>
  <si>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</si>
  <si>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</si>
  <si>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</si>
  <si>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</si>
  <si>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</si>
  <si>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</si>
  <si>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</si>
  <si>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</si>
  <si>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</si>
  <si>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</si>
  <si>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</si>
  <si>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</si>
  <si>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</si>
  <si>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</si>
  <si>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</si>
  <si>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</si>
  <si>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</si>
  <si>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</si>
  <si>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</si>
  <si>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</si>
  <si>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</si>
  <si>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</si>
  <si>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</si>
  <si>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</si>
  <si>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</si>
  <si>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</si>
  <si>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</si>
  <si>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</si>
  <si>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</si>
  <si>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</si>
  <si>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</si>
  <si>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</si>
  <si>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</si>
  <si>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</si>
  <si>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</si>
  <si>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</si>
  <si>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</si>
  <si>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</si>
  <si>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</si>
  <si>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</si>
  <si>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</si>
  <si>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</si>
  <si>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</si>
  <si>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</si>
  <si>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</si>
  <si>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</si>
  <si>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</si>
  <si>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</si>
  <si>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</si>
  <si>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</si>
  <si>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</si>
  <si>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</si>
  <si>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</si>
  <si>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</si>
  <si>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</si>
  <si>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</si>
  <si>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</si>
  <si>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</si>
  <si>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</si>
  <si>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</si>
  <si>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</si>
  <si>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</si>
  <si>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</si>
  <si>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</si>
  <si>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</si>
  <si>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</si>
  <si>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</si>
  <si>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</si>
  <si>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</si>
  <si>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</si>
  <si>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</si>
  <si>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</si>
  <si>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</si>
  <si>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</si>
  <si>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</si>
  <si>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</si>
  <si>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</si>
  <si>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</si>
  <si>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</si>
  <si>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</si>
  <si>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</si>
  <si>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</si>
  <si>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</si>
  <si>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</si>
  <si>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</si>
  <si>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</si>
  <si>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</si>
  <si>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</si>
  <si>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</si>
  <si>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</si>
  <si>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</si>
  <si>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</si>
  <si>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</si>
  <si>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</si>
  <si>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</si>
  <si>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</si>
  <si>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</si>
  <si>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</si>
  <si>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</si>
  <si>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</si>
  <si>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</si>
  <si>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</si>
  <si>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</si>
  <si>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</si>
  <si>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</si>
  <si>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</si>
  <si>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</si>
  <si>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</si>
  <si>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</si>
  <si>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</si>
  <si>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</si>
  <si>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</si>
  <si>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</si>
  <si>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</si>
  <si>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</si>
  <si>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</si>
  <si>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</si>
  <si>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</si>
  <si>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</si>
  <si>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</si>
  <si>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</si>
  <si>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</si>
  <si>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</si>
  <si>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</si>
  <si>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</si>
  <si>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</si>
  <si>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</si>
  <si>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</si>
  <si>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</si>
  <si>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</si>
  <si>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</si>
  <si>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</si>
  <si>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</si>
  <si>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</si>
  <si>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</si>
  <si>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</si>
  <si>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</si>
  <si>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</si>
  <si>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</si>
  <si>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</si>
  <si>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</si>
  <si>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</si>
  <si>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</si>
  <si>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</si>
  <si>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</si>
  <si>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</si>
  <si>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</si>
  <si>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</si>
  <si>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</si>
  <si>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</si>
  <si>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</si>
  <si>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</si>
  <si>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</si>
  <si>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</si>
  <si>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</si>
  <si>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</si>
  <si>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</si>
  <si>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</si>
  <si>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</si>
  <si>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</si>
  <si>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</si>
  <si>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</si>
  <si>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</si>
  <si>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</si>
  <si>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</si>
  <si>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</si>
  <si>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</si>
  <si>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</si>
  <si>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</si>
  <si>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</si>
  <si>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</si>
  <si>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</si>
  <si>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</si>
  <si>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</si>
  <si>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</si>
  <si>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</si>
  <si>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</si>
  <si>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</si>
  <si>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</si>
  <si>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</si>
  <si>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</si>
  <si>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</si>
  <si>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</si>
  <si>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</si>
  <si>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</si>
  <si>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</si>
  <si>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</si>
  <si>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</si>
  <si>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</si>
  <si>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</si>
  <si>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</si>
  <si>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</si>
  <si>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</si>
  <si>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</si>
  <si>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</si>
  <si>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</si>
  <si>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</si>
  <si>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</si>
  <si>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</si>
  <si>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</si>
  <si>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</si>
  <si>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</si>
  <si>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</si>
  <si>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</si>
  <si>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</si>
  <si>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</si>
  <si>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</si>
  <si>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</si>
  <si>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</si>
  <si>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</si>
  <si>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</si>
  <si>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</si>
  <si>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</si>
  <si>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</si>
  <si>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</si>
  <si>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</si>
  <si>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</si>
  <si>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</si>
  <si>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</si>
  <si>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</si>
  <si>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</si>
  <si>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</si>
  <si>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</si>
  <si>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</si>
  <si>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</si>
  <si>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</si>
  <si>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</si>
  <si>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</si>
  <si>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</si>
  <si>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</si>
  <si>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</si>
  <si>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</si>
  <si>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</si>
  <si>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</si>
  <si>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</si>
  <si>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</si>
  <si>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</si>
  <si>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</si>
  <si>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</si>
  <si>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</si>
  <si>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</si>
  <si>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</si>
  <si>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</si>
  <si>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</si>
  <si>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</si>
  <si>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</si>
  <si>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</si>
  <si>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</si>
  <si>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</si>
  <si>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</si>
  <si>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</si>
  <si>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</si>
  <si>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</si>
  <si>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</si>
  <si>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</si>
  <si>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</si>
  <si>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</si>
  <si>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</si>
  <si>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</si>
  <si>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</si>
  <si>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</si>
  <si>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</si>
  <si>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</si>
  <si>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</si>
  <si>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</si>
  <si>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</si>
  <si>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</si>
  <si>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</si>
  <si>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</si>
  <si>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</si>
  <si>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</si>
  <si>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</si>
  <si>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</si>
  <si>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</si>
  <si>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</si>
  <si>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</si>
  <si>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</si>
  <si>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</si>
  <si>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</si>
  <si>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</si>
  <si>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</si>
  <si>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</si>
  <si>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</si>
  <si>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</si>
  <si>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</si>
  <si>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</si>
  <si>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</si>
  <si>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</si>
  <si>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</si>
  <si>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</si>
  <si>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</si>
  <si>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</si>
  <si>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</si>
  <si>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</si>
  <si>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</si>
  <si>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</si>
  <si>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</si>
  <si>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</si>
  <si>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</si>
  <si>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</si>
  <si>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</si>
  <si>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</si>
  <si>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</si>
  <si>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</si>
  <si>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</si>
  <si>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</si>
  <si>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</si>
  <si>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</si>
  <si>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</si>
  <si>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</si>
  <si>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</si>
  <si>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</si>
  <si>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</si>
  <si>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</si>
  <si>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</si>
  <si>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</si>
  <si>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</si>
  <si>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</si>
  <si>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</si>
  <si>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</si>
  <si>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</si>
  <si>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</si>
  <si>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</si>
  <si>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</si>
  <si>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</si>
  <si>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</si>
  <si>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</si>
  <si>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</si>
  <si>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</si>
  <si>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</si>
  <si>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</si>
  <si>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</si>
  <si>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</si>
  <si>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</si>
  <si>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</si>
  <si>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</si>
  <si>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</si>
  <si>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</si>
  <si>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</si>
  <si>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</si>
  <si>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</si>
  <si>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</si>
  <si>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</si>
  <si>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</si>
  <si>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</si>
  <si>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</si>
  <si>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</si>
  <si>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</si>
  <si>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</si>
  <si>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</si>
  <si>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</si>
  <si>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</si>
  <si>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</si>
  <si>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</si>
  <si>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</si>
  <si>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</si>
  <si>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</si>
  <si>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</si>
  <si>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</si>
  <si>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</si>
  <si>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</si>
  <si>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</si>
  <si>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</si>
  <si>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</si>
  <si>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</si>
  <si>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</si>
  <si>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</si>
  <si>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</si>
  <si>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</si>
  <si>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</si>
  <si>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</si>
  <si>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</si>
  <si>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</si>
  <si>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</si>
  <si>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</si>
  <si>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</si>
  <si>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</si>
  <si>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</si>
  <si>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</si>
  <si>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</si>
  <si>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</si>
  <si>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</si>
  <si>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</si>
  <si>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</si>
  <si>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</si>
  <si>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</si>
  <si>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</si>
  <si>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</si>
  <si>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</si>
  <si>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</si>
  <si>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</si>
  <si>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</si>
  <si>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</si>
  <si>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</si>
  <si>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</si>
  <si>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</si>
  <si>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</si>
  <si>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</si>
  <si>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</si>
  <si>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</si>
  <si>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</si>
  <si>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</si>
  <si>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</si>
  <si>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</si>
  <si>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</si>
  <si>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</si>
  <si>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</si>
  <si>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</si>
  <si>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</si>
  <si>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</si>
  <si>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</si>
  <si>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</si>
  <si>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</si>
  <si>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</si>
  <si>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</si>
  <si>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</si>
  <si>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</si>
  <si>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</si>
  <si>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</si>
  <si>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</si>
  <si>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</si>
  <si>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</si>
  <si>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</si>
  <si>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</si>
  <si>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</si>
  <si>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</si>
  <si>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</si>
  <si>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</si>
  <si>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</si>
  <si>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</si>
  <si>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</si>
  <si>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</si>
  <si>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</si>
  <si>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</si>
  <si>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</si>
  <si>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</si>
  <si>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</si>
  <si>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</si>
  <si>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</si>
  <si>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</si>
  <si>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</si>
  <si>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</si>
  <si>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</si>
  <si>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</si>
  <si>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</si>
  <si>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</si>
  <si>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</si>
  <si>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</si>
  <si>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</si>
  <si>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</si>
  <si>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</si>
  <si>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</si>
  <si>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</si>
  <si>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</si>
  <si>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</si>
  <si>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</si>
  <si>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</si>
  <si>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</si>
  <si>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</si>
  <si>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</si>
  <si>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</si>
  <si>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</si>
  <si>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</si>
  <si>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</si>
  <si>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</si>
  <si>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</si>
  <si>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</si>
  <si>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</si>
  <si>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</si>
  <si>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</si>
  <si>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</si>
  <si>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</si>
  <si>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</si>
  <si>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</si>
  <si>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</si>
  <si>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</si>
  <si>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</si>
  <si>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</si>
  <si>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</si>
  <si>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</si>
  <si>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</si>
  <si>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</si>
  <si>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</si>
  <si>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</si>
  <si>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</si>
  <si>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</si>
  <si>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</si>
  <si>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</si>
  <si>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</si>
  <si>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</si>
  <si>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</si>
  <si>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</si>
  <si>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</si>
  <si>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</si>
  <si>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</si>
  <si>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</si>
  <si>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</si>
  <si>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</si>
  <si>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</si>
  <si>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</si>
  <si>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</si>
  <si>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</si>
  <si>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</si>
  <si>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</si>
  <si>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</si>
  <si>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</si>
  <si>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</si>
  <si>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</si>
  <si>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</si>
  <si>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</si>
  <si>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</si>
  <si>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</si>
  <si>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</si>
  <si>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</si>
  <si>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</si>
  <si>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</si>
  <si>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</si>
  <si>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</si>
  <si>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</si>
  <si>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</si>
  <si>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</si>
  <si>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</si>
  <si>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</si>
  <si>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</si>
  <si>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</si>
  <si>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</si>
  <si>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</si>
  <si>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</si>
  <si>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</si>
  <si>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</si>
  <si>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</si>
  <si>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</si>
  <si>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</si>
  <si>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</si>
  <si>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</si>
  <si>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</si>
  <si>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</si>
  <si>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</si>
  <si>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</si>
  <si>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</si>
  <si>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</si>
  <si>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</si>
  <si>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</si>
  <si>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</si>
  <si>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</si>
  <si>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</si>
  <si>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</si>
  <si>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</si>
  <si>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</si>
  <si>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</si>
  <si>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</si>
  <si>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</si>
  <si>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</si>
  <si>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</si>
  <si>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</si>
  <si>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</si>
  <si>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</si>
  <si>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</si>
  <si>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</si>
  <si>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</si>
  <si>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</si>
  <si>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</si>
  <si>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</si>
  <si>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</si>
  <si>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</si>
  <si>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</si>
  <si>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</si>
  <si>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</si>
  <si>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</si>
  <si>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</si>
  <si>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</si>
  <si>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</si>
  <si>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</si>
  <si>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</si>
  <si>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</si>
  <si>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</si>
  <si>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</si>
  <si>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</si>
  <si>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</si>
  <si>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</si>
  <si>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</si>
  <si>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</si>
  <si>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</si>
  <si>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</si>
  <si>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</si>
  <si>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</si>
  <si>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</si>
  <si>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</si>
  <si>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</si>
  <si>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</si>
  <si>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</si>
  <si>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</si>
  <si>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</si>
  <si>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</si>
  <si>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</si>
  <si>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</si>
  <si>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</si>
  <si>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</si>
  <si>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</si>
  <si>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</si>
  <si>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</si>
  <si>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</si>
  <si>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</si>
  <si>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</si>
  <si>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</si>
  <si>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</si>
  <si>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</si>
  <si>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</si>
  <si>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</si>
  <si>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</si>
  <si>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</si>
  <si>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</si>
  <si>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</si>
  <si>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</si>
  <si>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</si>
  <si>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</si>
  <si>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</si>
  <si>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</si>
  <si>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</si>
  <si>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</si>
  <si>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</si>
  <si>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</si>
  <si>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</si>
  <si>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</si>
  <si>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</si>
  <si>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</si>
  <si>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</si>
  <si>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</si>
  <si>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</si>
  <si>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</si>
  <si>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</si>
  <si>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</si>
  <si>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</si>
  <si>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</si>
  <si>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</si>
  <si>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</si>
  <si>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</si>
  <si>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</si>
  <si>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</si>
  <si>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</si>
  <si>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</si>
  <si>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</si>
  <si>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</si>
  <si>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</si>
  <si>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</si>
  <si>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</si>
  <si>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</si>
  <si>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</si>
  <si>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</si>
  <si>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</si>
  <si>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</si>
  <si>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</si>
  <si>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</si>
  <si>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</si>
  <si>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</si>
  <si>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</si>
  <si>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</si>
  <si>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</si>
  <si>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</si>
  <si>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</si>
  <si>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</si>
  <si>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</si>
  <si>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</si>
  <si>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</si>
  <si>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</si>
  <si>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</si>
  <si>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</si>
  <si>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</si>
  <si>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</si>
  <si>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</si>
  <si>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</si>
  <si>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</si>
  <si>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</si>
  <si>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</si>
  <si>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</si>
  <si>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</si>
  <si>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</si>
  <si>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</si>
  <si>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</si>
  <si>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</si>
  <si>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</si>
  <si>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</si>
  <si>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</si>
  <si>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</si>
  <si>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</si>
  <si>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</si>
  <si>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</si>
  <si>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</si>
  <si>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</si>
  <si>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</si>
  <si>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</si>
  <si>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</si>
  <si>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</si>
  <si>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</si>
  <si>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</si>
  <si>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</si>
  <si>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</si>
  <si>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</si>
  <si>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</si>
  <si>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</si>
  <si>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</si>
  <si>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</si>
  <si>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</si>
  <si>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</si>
  <si>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</si>
  <si>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</si>
  <si>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</si>
  <si>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</si>
  <si>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</si>
  <si>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</si>
  <si>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</si>
  <si>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</si>
  <si>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</si>
  <si>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</si>
  <si>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</si>
  <si>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</si>
  <si>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</si>
  <si>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</si>
  <si>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</si>
  <si>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</si>
  <si>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</si>
  <si>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</si>
  <si>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</si>
  <si>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</si>
  <si>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</si>
  <si>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</si>
  <si>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</si>
  <si>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</si>
  <si>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</si>
  <si>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</si>
  <si>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</si>
  <si>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</si>
  <si>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</si>
  <si>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</si>
  <si>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</si>
  <si>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</si>
  <si>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</si>
  <si>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</si>
  <si>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</si>
  <si>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</si>
  <si>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</si>
  <si>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</si>
  <si>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</si>
  <si>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</si>
  <si>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</si>
  <si>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</si>
  <si>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</si>
  <si>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</si>
  <si>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</si>
  <si>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</si>
  <si>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</si>
  <si>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</si>
  <si>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</si>
  <si>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</si>
  <si>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</si>
  <si>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</si>
  <si>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</si>
  <si>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</si>
  <si>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</si>
  <si>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</si>
  <si>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</si>
  <si>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</si>
  <si>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</si>
  <si>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</si>
  <si>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</si>
  <si>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</si>
  <si>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</si>
  <si>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</si>
  <si>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</si>
  <si>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</si>
  <si>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</si>
  <si>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</si>
  <si>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</si>
  <si>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</si>
  <si>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</si>
  <si>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</si>
  <si>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</si>
  <si>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</si>
  <si>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</si>
  <si>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</si>
  <si>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</si>
  <si>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</si>
  <si>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</si>
  <si>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</si>
  <si>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</si>
  <si>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</si>
  <si>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</si>
  <si>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</si>
  <si>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</si>
  <si>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</si>
  <si>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</si>
  <si>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</si>
  <si>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</si>
  <si>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</si>
  <si>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</si>
  <si>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</si>
  <si>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</si>
  <si>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</si>
  <si>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</si>
  <si>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</si>
  <si>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</si>
  <si>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</si>
  <si>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</si>
  <si>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</si>
  <si>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</si>
  <si>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</si>
  <si>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</si>
  <si>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</si>
  <si>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</si>
  <si>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</si>
  <si>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</si>
  <si>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</si>
  <si>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</si>
  <si>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</si>
  <si>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</si>
  <si>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</si>
  <si>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</si>
  <si>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</si>
  <si>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</si>
  <si>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</si>
  <si>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</si>
  <si>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</si>
  <si>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</si>
  <si>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</si>
  <si>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</si>
  <si>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</si>
  <si>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</si>
  <si>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</si>
  <si>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</si>
  <si>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</si>
  <si>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</si>
  <si>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</si>
  <si>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</si>
  <si>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</si>
  <si>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</si>
  <si>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</si>
  <si>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</si>
  <si>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</si>
  <si>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</si>
  <si>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</si>
  <si>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</si>
  <si>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</si>
  <si>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</si>
  <si>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</si>
  <si>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</si>
  <si>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</si>
  <si>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</si>
  <si>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</si>
  <si>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</si>
  <si>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</si>
  <si>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</si>
  <si>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</si>
  <si>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</si>
  <si>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</si>
  <si>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</si>
  <si>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</si>
  <si>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</si>
  <si>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</si>
  <si>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</si>
  <si>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</si>
  <si>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</si>
  <si>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</si>
  <si>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</si>
  <si>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</si>
  <si>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</si>
  <si>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</si>
  <si>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</si>
  <si>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</si>
  <si>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</si>
  <si>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</si>
  <si>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</si>
  <si>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</si>
  <si>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</si>
  <si>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</si>
  <si>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</si>
  <si>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</si>
  <si>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</si>
  <si>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</si>
  <si>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</si>
  <si>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</si>
  <si>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</si>
  <si>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</si>
  <si>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</si>
  <si>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</si>
  <si>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</si>
  <si>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</si>
  <si>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</si>
  <si>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</si>
  <si>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</si>
  <si>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</si>
  <si>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</si>
  <si>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</si>
  <si>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</si>
  <si>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</si>
  <si>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</si>
  <si>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</si>
  <si>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</si>
  <si>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</si>
  <si>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</si>
  <si>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</si>
  <si>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</si>
  <si>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</si>
  <si>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</si>
  <si>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</si>
  <si>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</si>
  <si>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</si>
  <si>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</si>
  <si>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</si>
  <si>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</si>
  <si>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</si>
  <si>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</si>
  <si>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</si>
  <si>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</si>
  <si>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</si>
  <si>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</si>
  <si>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</si>
  <si>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</si>
  <si>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</si>
  <si>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</si>
  <si>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</si>
  <si>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</si>
  <si>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</si>
  <si>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</si>
  <si>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</si>
  <si>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</si>
  <si>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</si>
  <si>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</si>
  <si>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</si>
  <si>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</si>
  <si>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</si>
  <si>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</si>
  <si>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</si>
  <si>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</si>
  <si>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</si>
  <si>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</si>
  <si>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</si>
  <si>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</si>
  <si>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</si>
  <si>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</si>
  <si>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</si>
  <si>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</si>
  <si>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</si>
  <si>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</si>
  <si>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</si>
  <si>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</si>
  <si>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</si>
  <si>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</si>
  <si>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</si>
  <si>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</si>
  <si>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</si>
  <si>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</si>
  <si>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</si>
  <si>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</si>
  <si>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</si>
  <si>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</si>
  <si>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</si>
  <si>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</si>
  <si>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</si>
  <si>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</si>
  <si>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</si>
  <si>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</si>
  <si>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</si>
  <si>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</si>
  <si>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</si>
  <si>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</si>
  <si>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</si>
  <si>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</si>
  <si>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</si>
  <si>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</si>
  <si>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</si>
  <si>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</si>
  <si>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</si>
  <si>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</si>
  <si>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</si>
  <si>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</si>
  <si>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</si>
  <si>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</si>
  <si>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</si>
  <si>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</si>
  <si>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</si>
  <si>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</si>
  <si>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</si>
  <si>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</si>
  <si>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</si>
  <si>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</si>
  <si>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</si>
  <si>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</si>
  <si>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</si>
  <si>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</si>
  <si>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</si>
  <si>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</si>
  <si>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</si>
  <si>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</si>
  <si>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</si>
  <si>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</si>
  <si>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</si>
  <si>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</si>
  <si>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</si>
  <si>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</si>
  <si>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</si>
  <si>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</si>
  <si>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</si>
  <si>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</si>
  <si>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</si>
  <si>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</si>
  <si>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</si>
  <si>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</si>
  <si>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</si>
  <si>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</si>
  <si>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</si>
  <si>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</si>
  <si>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</si>
  <si>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</si>
  <si>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</si>
  <si>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</si>
  <si>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</si>
  <si>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</si>
  <si>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</si>
  <si>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</si>
  <si>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</si>
  <si>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</si>
  <si>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</si>
  <si>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</si>
  <si>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</si>
  <si>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</si>
  <si>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</si>
  <si>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</si>
  <si>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</si>
  <si>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</si>
  <si>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</si>
  <si>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</si>
  <si>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</si>
  <si>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</si>
  <si>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</si>
  <si>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</si>
  <si>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</si>
  <si>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</si>
  <si>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</si>
  <si>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</si>
  <si>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</si>
  <si>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</si>
  <si>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</si>
  <si>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</si>
  <si>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</si>
  <si>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</si>
  <si>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</si>
  <si>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</si>
  <si>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</si>
  <si>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</si>
  <si>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</si>
  <si>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</si>
  <si>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</si>
  <si>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</si>
  <si>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</si>
  <si>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</si>
  <si>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</si>
  <si>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</si>
  <si>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</si>
  <si>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</si>
  <si>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</si>
  <si>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</si>
  <si>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</si>
  <si>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</si>
  <si>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</si>
  <si>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</si>
  <si>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</si>
  <si>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</si>
  <si>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</si>
  <si>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</si>
  <si>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</si>
  <si>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</si>
  <si>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</si>
  <si>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</si>
  <si>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</si>
  <si>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</si>
  <si>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</si>
  <si>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</si>
  <si>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</si>
  <si>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</si>
  <si>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</si>
  <si>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</si>
  <si>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</si>
  <si>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</si>
  <si>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</si>
  <si>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</si>
  <si>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</si>
  <si>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</si>
  <si>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</si>
  <si>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</si>
  <si>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</si>
  <si>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</si>
  <si>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</si>
  <si>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</si>
  <si>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</si>
  <si>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</si>
  <si>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</si>
  <si>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</si>
  <si>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</si>
  <si>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</si>
  <si>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</si>
  <si>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</si>
  <si>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</si>
  <si>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</si>
  <si>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</si>
  <si>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</si>
  <si>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</si>
  <si>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</si>
  <si>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</si>
  <si>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</si>
  <si>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</si>
  <si>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</si>
  <si>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</si>
  <si>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</si>
  <si>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</si>
  <si>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</si>
  <si>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</si>
  <si>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</si>
  <si>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</si>
  <si>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</si>
  <si>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</si>
  <si>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</si>
  <si>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</si>
  <si>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</si>
  <si>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</si>
  <si>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</si>
  <si>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</si>
  <si>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</si>
  <si>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</si>
  <si>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</si>
  <si>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</si>
  <si>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</si>
  <si>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</si>
  <si>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</si>
  <si>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</si>
  <si>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</si>
  <si>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</si>
  <si>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</si>
  <si>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</si>
  <si>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</si>
  <si>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</si>
  <si>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</si>
  <si>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</si>
  <si>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</si>
  <si>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</si>
  <si>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</si>
  <si>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</si>
  <si>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</si>
  <si>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</si>
  <si>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</si>
  <si>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</si>
  <si>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</si>
  <si>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</si>
  <si>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</si>
  <si>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</si>
  <si>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</si>
  <si>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</si>
  <si>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</si>
  <si>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</si>
  <si>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</si>
  <si>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</si>
  <si>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</si>
  <si>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</si>
  <si>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</si>
  <si>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</si>
  <si>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</si>
  <si>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</si>
  <si>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</si>
  <si>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</si>
  <si>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</si>
  <si>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</si>
  <si>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</si>
  <si>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</si>
  <si>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</si>
  <si>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</si>
  <si>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</si>
  <si>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</si>
  <si>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</si>
  <si>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</si>
  <si>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</si>
  <si>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</si>
  <si>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</si>
  <si>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</si>
  <si>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</si>
  <si>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</si>
  <si>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</si>
  <si>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</si>
  <si>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</si>
  <si>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</si>
  <si>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</si>
  <si>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</si>
  <si>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</si>
  <si>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</si>
  <si>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</si>
  <si>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</si>
  <si>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</si>
  <si>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</si>
  <si>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</si>
  <si>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</si>
  <si>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</si>
  <si>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</si>
  <si>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</si>
  <si>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</si>
  <si>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</si>
  <si>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</si>
  <si>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</si>
  <si>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</si>
  <si>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</si>
  <si>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</si>
  <si>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</si>
  <si>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</si>
  <si>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</si>
  <si>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</si>
  <si>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</si>
  <si>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</si>
  <si>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</si>
  <si>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</si>
  <si>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</si>
  <si>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</si>
  <si>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</si>
  <si>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</si>
  <si>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</si>
  <si>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</si>
  <si>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</si>
  <si>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</si>
  <si>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</si>
  <si>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</si>
  <si>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</si>
  <si>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</si>
  <si>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</si>
  <si>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</si>
  <si>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</si>
  <si>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</si>
  <si>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</si>
  <si>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</si>
  <si>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</si>
  <si>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</si>
  <si>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</si>
  <si>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</si>
  <si>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</si>
  <si>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</si>
  <si>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</si>
  <si>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</si>
  <si>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</si>
  <si>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</si>
  <si>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</si>
  <si>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</si>
  <si>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</si>
  <si>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</si>
  <si>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</si>
  <si>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</si>
  <si>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</si>
  <si>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</si>
  <si>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</si>
  <si>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</si>
  <si>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</si>
  <si>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</si>
  <si>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</si>
  <si>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</si>
  <si>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</si>
  <si>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</si>
  <si>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</si>
  <si>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</si>
  <si>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</si>
  <si>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</si>
  <si>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</si>
  <si>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</si>
  <si>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</si>
  <si>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</si>
  <si>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</si>
  <si>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</si>
  <si>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</si>
  <si>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</si>
  <si>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</si>
  <si>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</si>
  <si>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</si>
  <si>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</si>
  <si>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</si>
  <si>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</si>
  <si>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</si>
  <si>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</si>
  <si>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</si>
  <si>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</si>
  <si>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</si>
  <si>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</si>
  <si>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</si>
  <si>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</si>
  <si>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</si>
  <si>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</si>
  <si>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</si>
  <si>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</si>
  <si>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</si>
  <si>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</si>
  <si>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</si>
  <si>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</si>
  <si>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</si>
  <si>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</si>
  <si>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</si>
  <si>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</si>
  <si>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</si>
  <si>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</si>
  <si>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</si>
  <si>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</si>
  <si>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</si>
  <si>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</si>
  <si>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</si>
  <si>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</si>
  <si>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</si>
  <si>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</si>
  <si>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</si>
  <si>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</si>
  <si>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</si>
  <si>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</si>
  <si>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</si>
  <si>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</si>
  <si>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</si>
  <si>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</si>
  <si>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</si>
  <si>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</si>
  <si>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</si>
  <si>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</si>
  <si>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</si>
  <si>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</si>
  <si>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</si>
  <si>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</si>
  <si>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</si>
  <si>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</si>
  <si>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</si>
  <si>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</si>
  <si>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</si>
  <si>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</si>
  <si>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</si>
  <si>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</si>
  <si>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</si>
  <si>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</si>
  <si>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</si>
  <si>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</si>
  <si>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</si>
  <si>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</si>
  <si>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</si>
  <si>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</si>
  <si>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</si>
  <si>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</si>
  <si>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</si>
  <si>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</si>
  <si>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</si>
  <si>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</si>
  <si>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</si>
  <si>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</si>
  <si>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</si>
  <si>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</si>
  <si>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</si>
  <si>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</si>
  <si>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</si>
  <si>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</si>
  <si>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</si>
  <si>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</si>
  <si>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</si>
  <si>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</si>
  <si>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</si>
  <si>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</si>
  <si>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</si>
  <si>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</si>
  <si>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</si>
  <si>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</si>
  <si>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</si>
  <si>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</si>
  <si>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</si>
  <si>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</si>
  <si>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</si>
  <si>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</si>
  <si>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</si>
  <si>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</si>
  <si>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</si>
  <si>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</si>
  <si>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</si>
  <si>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</si>
  <si>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</si>
  <si>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</si>
  <si>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</si>
  <si>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</si>
  <si>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</si>
  <si>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</si>
  <si>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</si>
  <si>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</si>
  <si>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</si>
  <si>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</si>
  <si>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</si>
  <si>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</si>
  <si>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</si>
  <si>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</si>
  <si>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</si>
  <si>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</si>
  <si>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</si>
  <si>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</si>
  <si>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</si>
  <si>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</si>
  <si>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</si>
  <si>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</si>
  <si>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</si>
  <si>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</si>
  <si>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</si>
  <si>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</si>
  <si>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</si>
  <si>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</si>
  <si>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</si>
  <si>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</si>
  <si>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</si>
  <si>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</si>
  <si>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</si>
  <si>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</si>
  <si>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</si>
  <si>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</si>
  <si>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</si>
  <si>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</si>
  <si>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</si>
  <si>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</si>
  <si>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</si>
  <si>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</si>
  <si>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</si>
  <si>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</si>
  <si>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</si>
  <si>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</si>
  <si>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</si>
  <si>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</si>
  <si>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</si>
  <si>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</si>
  <si>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</si>
  <si>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</si>
  <si>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</si>
  <si>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</si>
  <si>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</si>
  <si>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</si>
  <si>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</si>
  <si>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</si>
  <si>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</si>
  <si>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</si>
  <si>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</si>
  <si>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</si>
  <si>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</si>
  <si>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</si>
  <si>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</si>
  <si>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</si>
  <si>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</si>
  <si>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</si>
  <si>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</si>
  <si>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</si>
  <si>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</si>
  <si>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</si>
  <si>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</si>
  <si>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</si>
  <si>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</si>
  <si>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</si>
  <si>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</si>
  <si>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</si>
  <si>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</si>
  <si>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</si>
  <si>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</si>
  <si>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</si>
  <si>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</si>
  <si>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</si>
  <si>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</si>
  <si>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</si>
  <si>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</si>
  <si>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</si>
  <si>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</si>
  <si>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</si>
  <si>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</si>
  <si>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</si>
  <si>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</si>
  <si>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</si>
  <si>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</si>
  <si>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</si>
  <si>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</si>
  <si>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</si>
  <si>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</si>
  <si>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</si>
  <si>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</si>
  <si>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</si>
  <si>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</si>
  <si>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</si>
  <si>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</si>
  <si>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</si>
  <si>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</si>
  <si>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</si>
  <si>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</si>
  <si>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</si>
  <si>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</si>
  <si>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</si>
  <si>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</si>
  <si>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</si>
  <si>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</si>
  <si>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</si>
  <si>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</si>
  <si>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</si>
  <si>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</si>
  <si>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</si>
  <si>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</si>
  <si>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</si>
  <si>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</si>
  <si>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</si>
  <si>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</si>
  <si>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</si>
  <si>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</si>
  <si>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</si>
  <si>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</si>
  <si>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</si>
  <si>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</si>
  <si>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</si>
  <si>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</si>
  <si>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</si>
  <si>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</si>
  <si>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</si>
  <si>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</si>
  <si>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</si>
  <si>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</si>
  <si>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</si>
  <si>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</si>
  <si>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</si>
  <si>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</si>
  <si>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</si>
  <si>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</si>
  <si>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</si>
  <si>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</si>
  <si>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</si>
  <si>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</si>
  <si>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</si>
  <si>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</si>
  <si>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</si>
  <si>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</si>
  <si>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</si>
  <si>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</si>
  <si>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</si>
  <si>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</si>
  <si>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</si>
  <si>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</si>
  <si>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</si>
  <si>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</si>
  <si>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</si>
  <si>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</si>
  <si>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</si>
  <si>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</si>
  <si>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</si>
  <si>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</si>
  <si>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</si>
  <si>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</si>
  <si>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</si>
  <si>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</si>
  <si>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</si>
  <si>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</si>
  <si>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</si>
  <si>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</si>
  <si>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</si>
  <si>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</si>
  <si>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</si>
  <si>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</si>
  <si>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</si>
  <si>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</si>
  <si>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</si>
  <si>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</si>
  <si>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</si>
  <si>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</si>
  <si>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</si>
  <si>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</si>
  <si>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</si>
  <si>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</si>
  <si>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</si>
  <si>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</si>
  <si>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</si>
  <si>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</si>
  <si>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</si>
  <si>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</si>
  <si>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</si>
  <si>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</si>
  <si>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</si>
  <si>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</si>
  <si>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</si>
  <si>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</si>
  <si>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</si>
  <si>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</si>
  <si>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</si>
  <si>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</si>
  <si>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</si>
  <si>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</si>
  <si>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</si>
  <si>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</si>
  <si>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</si>
  <si>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</si>
  <si>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</si>
  <si>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</si>
  <si>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</si>
  <si>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</si>
  <si>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</si>
  <si>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</si>
  <si>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</si>
  <si>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</si>
  <si>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</si>
  <si>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</si>
  <si>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</si>
  <si>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</si>
  <si>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</si>
  <si>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</si>
  <si>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</si>
  <si>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</si>
  <si>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</si>
  <si>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</si>
  <si>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</si>
  <si>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</si>
  <si>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</si>
  <si>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</si>
  <si>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</si>
  <si>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</si>
  <si>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</si>
  <si>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</si>
  <si>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</si>
  <si>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</si>
  <si>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</si>
  <si>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</si>
  <si>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</si>
  <si>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</si>
  <si>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</si>
  <si>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</si>
  <si>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</si>
  <si>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</si>
  <si>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</si>
  <si>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</si>
  <si>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</si>
  <si>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</si>
  <si>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</si>
  <si>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</si>
  <si>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</si>
  <si>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</si>
  <si>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</si>
  <si>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</si>
  <si>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</si>
  <si>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</si>
  <si>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</si>
  <si>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</si>
  <si>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</si>
  <si>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</si>
  <si>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</si>
  <si>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</si>
  <si>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</si>
  <si>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</si>
  <si>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</si>
  <si>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</si>
  <si>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</si>
  <si>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</si>
  <si>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</si>
  <si>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</si>
  <si>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</si>
  <si>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</si>
  <si>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</si>
  <si>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</si>
  <si>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</si>
  <si>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</si>
  <si>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</si>
  <si>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</si>
  <si>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</si>
  <si>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</si>
  <si>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</si>
  <si>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</si>
  <si>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</si>
  <si>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</si>
  <si>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</si>
  <si>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</si>
  <si>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</si>
  <si>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</si>
  <si>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</si>
  <si>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</si>
  <si>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</si>
  <si>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</si>
  <si>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</si>
  <si>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</si>
  <si>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</si>
  <si>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</si>
  <si>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</si>
  <si>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</si>
  <si>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</si>
  <si>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</si>
  <si>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</si>
  <si>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</si>
  <si>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</si>
  <si>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</si>
  <si>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</si>
  <si>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</si>
  <si>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</si>
  <si>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</si>
  <si>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</si>
  <si>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</si>
  <si>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</si>
  <si>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</si>
  <si>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</si>
  <si>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</si>
  <si>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</si>
  <si>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</si>
  <si>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</si>
  <si>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</si>
  <si>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</si>
  <si>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</si>
  <si>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</si>
  <si>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</si>
  <si>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</si>
  <si>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</si>
  <si>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</si>
  <si>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</si>
  <si>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</si>
  <si>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</si>
  <si>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</si>
  <si>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</si>
  <si>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</si>
  <si>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</si>
  <si>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</si>
  <si>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</si>
  <si>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</si>
  <si>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</si>
  <si>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</si>
  <si>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</si>
  <si>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</si>
  <si>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</si>
  <si>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</si>
  <si>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</si>
  <si>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</si>
  <si>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</si>
  <si>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</si>
  <si>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</si>
  <si>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</si>
  <si>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</si>
  <si>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</si>
  <si>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</si>
  <si>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</si>
  <si>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</si>
  <si>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</si>
  <si>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</si>
  <si>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</si>
  <si>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</si>
  <si>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</si>
  <si>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</si>
  <si>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</si>
  <si>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</si>
  <si>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</si>
  <si>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</si>
  <si>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</si>
  <si>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</si>
  <si>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</si>
  <si>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</si>
  <si>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</si>
  <si>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</si>
  <si>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</si>
  <si>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</si>
  <si>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</si>
  <si>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</si>
  <si>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</si>
  <si>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</si>
  <si>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</si>
  <si>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</si>
  <si>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</si>
  <si>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</si>
  <si>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</si>
  <si>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</si>
  <si>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</si>
  <si>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</si>
  <si>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</si>
  <si>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</si>
  <si>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</si>
  <si>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</si>
  <si>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</si>
  <si>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</si>
  <si>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</si>
  <si>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</si>
  <si>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</si>
  <si>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</si>
  <si>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</si>
  <si>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</si>
  <si>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</si>
  <si>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</si>
  <si>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</si>
  <si>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</si>
  <si>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</si>
  <si>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</si>
  <si>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</si>
  <si>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</si>
  <si>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</si>
  <si>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</si>
  <si>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</si>
  <si>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</si>
  <si>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</si>
  <si>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</si>
  <si>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</si>
  <si>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</si>
  <si>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</si>
  <si>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</si>
  <si>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</si>
  <si>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</si>
  <si>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</si>
  <si>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</si>
  <si>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</si>
  <si>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</si>
  <si>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</si>
  <si>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</si>
  <si>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</si>
  <si>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</si>
  <si>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</si>
  <si>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</si>
  <si>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</si>
  <si>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</si>
  <si>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</si>
  <si>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</si>
  <si>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</si>
  <si>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</si>
  <si>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</si>
  <si>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</si>
  <si>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</si>
  <si>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</si>
  <si>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</si>
  <si>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</si>
  <si>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</si>
  <si>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</si>
  <si>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</si>
  <si>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</si>
  <si>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</si>
  <si>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</si>
  <si>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</si>
  <si>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</si>
  <si>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</si>
  <si>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</si>
  <si>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</si>
  <si>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</si>
  <si>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</si>
  <si>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</si>
  <si>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</si>
  <si>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</si>
  <si>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</si>
  <si>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</si>
  <si>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</si>
  <si>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</si>
  <si>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</si>
  <si>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</si>
  <si>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</si>
  <si>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</si>
  <si>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</si>
  <si>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</si>
  <si>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</si>
  <si>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</si>
  <si>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</si>
  <si>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</si>
  <si>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</si>
  <si>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</si>
  <si>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</si>
  <si>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</si>
  <si>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</si>
  <si>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</si>
  <si>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</si>
  <si>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</si>
  <si>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</si>
  <si>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</si>
  <si>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</si>
  <si>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</si>
  <si>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</si>
  <si>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</si>
  <si>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</si>
  <si>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</si>
  <si>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</si>
  <si>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</si>
  <si>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</si>
  <si>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</si>
  <si>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</si>
  <si>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</si>
  <si>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</si>
  <si>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</si>
  <si>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</si>
  <si>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</si>
  <si>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</si>
  <si>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</si>
  <si>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</si>
  <si>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</si>
  <si>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</si>
  <si>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</si>
  <si>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</si>
  <si>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</si>
  <si>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</si>
  <si>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</si>
  <si>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</si>
  <si>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</si>
  <si>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</si>
  <si>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</si>
  <si>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</si>
  <si>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</si>
  <si>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</si>
  <si>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</si>
  <si>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</si>
  <si>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</si>
  <si>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</si>
  <si>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</si>
  <si>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</si>
  <si>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</si>
  <si>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</si>
  <si>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</si>
  <si>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</si>
  <si>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</si>
  <si>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</si>
  <si>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</si>
  <si>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</si>
  <si>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</si>
  <si>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</si>
  <si>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</si>
  <si>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</si>
  <si>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</si>
  <si>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</si>
  <si>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</si>
  <si>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</si>
  <si>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</si>
  <si>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</si>
  <si>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</si>
  <si>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</si>
  <si>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</si>
  <si>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</si>
  <si>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</si>
  <si>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</si>
  <si>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</si>
  <si>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</si>
  <si>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</si>
  <si>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</si>
  <si>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</si>
  <si>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</si>
  <si>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</si>
  <si>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</si>
  <si>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</si>
  <si>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</si>
  <si>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</si>
  <si>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</si>
  <si>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</si>
  <si>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</si>
  <si>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</si>
  <si>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</si>
  <si>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</si>
  <si>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</si>
  <si>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</si>
  <si>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</si>
  <si>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</si>
  <si>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</si>
  <si>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</si>
  <si>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</si>
  <si>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</si>
  <si>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</si>
  <si>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</si>
  <si>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</si>
  <si>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</si>
  <si>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</si>
  <si>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</si>
  <si>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</si>
  <si>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</si>
  <si>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</si>
  <si>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</si>
  <si>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</si>
  <si>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</si>
  <si>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</si>
  <si>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</si>
  <si>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</si>
  <si>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</si>
  <si>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</si>
  <si>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</si>
  <si>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</si>
  <si>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</si>
  <si>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</si>
  <si>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</si>
  <si>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</si>
  <si>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</si>
  <si>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</si>
  <si>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</si>
  <si>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</si>
  <si>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</si>
  <si>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</si>
  <si>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</si>
  <si>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</si>
  <si>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</si>
  <si>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</si>
  <si>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</si>
  <si>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</si>
  <si>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</si>
  <si>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</si>
  <si>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</si>
  <si>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</si>
  <si>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</si>
  <si>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</si>
  <si>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</si>
  <si>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</si>
  <si>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</si>
  <si>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</si>
  <si>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</si>
  <si>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</si>
  <si>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</si>
  <si>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</si>
  <si>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</si>
  <si>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</si>
  <si>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</si>
  <si>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</si>
  <si>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</si>
  <si>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</si>
  <si>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</si>
  <si>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</si>
  <si>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</si>
  <si>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</si>
  <si>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</si>
  <si>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</si>
  <si>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</si>
  <si>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</si>
  <si>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</si>
  <si>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</si>
  <si>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</si>
  <si>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</si>
  <si>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</si>
  <si>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</si>
  <si>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</si>
  <si>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</si>
  <si>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</si>
  <si>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</si>
  <si>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</si>
  <si>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</si>
  <si>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</si>
  <si>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</si>
  <si>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</si>
  <si>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</si>
  <si>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</si>
  <si>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</si>
  <si>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</si>
  <si>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</si>
  <si>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</si>
  <si>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</si>
  <si>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</si>
  <si>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</si>
  <si>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</si>
  <si>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</si>
  <si>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</si>
  <si>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</si>
  <si>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</si>
  <si>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</si>
  <si>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</si>
  <si>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</si>
  <si>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</si>
  <si>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</si>
  <si>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</si>
  <si>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</si>
  <si>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</si>
  <si>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</si>
  <si>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</si>
  <si>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</si>
  <si>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</si>
  <si>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</si>
  <si>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</si>
  <si>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</si>
  <si>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</si>
  <si>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</si>
  <si>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</si>
  <si>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</si>
  <si>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</si>
  <si>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</si>
  <si>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</si>
  <si>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</si>
  <si>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</si>
  <si>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</si>
  <si>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</si>
  <si>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</si>
  <si>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</si>
  <si>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</si>
  <si>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</si>
  <si>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</si>
  <si>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</si>
  <si>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</si>
  <si>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</si>
  <si>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</si>
  <si>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</si>
  <si>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</si>
  <si>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</si>
  <si>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</si>
  <si>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</si>
  <si>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</si>
  <si>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</si>
  <si>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</si>
  <si>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</si>
  <si>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</si>
  <si>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</si>
  <si>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</si>
  <si>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</si>
  <si>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</si>
  <si>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</si>
  <si>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</si>
  <si>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</si>
  <si>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</si>
  <si>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</si>
  <si>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</si>
  <si>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</si>
  <si>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</si>
  <si>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</si>
  <si>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</si>
  <si>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</si>
  <si>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</si>
  <si>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</si>
  <si>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</si>
  <si>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</si>
  <si>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</si>
  <si>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</si>
  <si>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</si>
  <si>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</si>
  <si>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</si>
  <si>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</si>
  <si>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</si>
  <si>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</si>
  <si>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</si>
  <si>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</si>
  <si>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</si>
  <si>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</si>
  <si>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</si>
  <si>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</si>
  <si>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</si>
  <si>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</si>
  <si>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</si>
  <si>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</si>
  <si>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</si>
  <si>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</si>
  <si>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</si>
  <si>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</si>
  <si>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</si>
  <si>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</si>
  <si>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</si>
  <si>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</si>
  <si>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</si>
  <si>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</si>
  <si>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</si>
  <si>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</si>
  <si>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</si>
  <si>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</si>
  <si>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</si>
  <si>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</si>
  <si>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</si>
  <si>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</si>
  <si>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</si>
  <si>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</si>
  <si>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</si>
  <si>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</si>
  <si>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</si>
  <si>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</si>
  <si>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</si>
  <si>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</si>
  <si>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</si>
  <si>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</si>
  <si>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</si>
  <si>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</si>
  <si>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</si>
  <si>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</si>
  <si>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</si>
  <si>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</si>
  <si>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</si>
  <si>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</si>
  <si>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</si>
  <si>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</si>
  <si>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</si>
  <si>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</si>
  <si>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</si>
  <si>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</si>
  <si>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</si>
  <si>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</si>
  <si>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</si>
  <si>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</si>
  <si>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</si>
  <si>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</si>
  <si>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</si>
  <si>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</si>
  <si>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</si>
  <si>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</si>
  <si>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</si>
  <si>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</si>
  <si>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</si>
  <si>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</si>
  <si>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</si>
  <si>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</si>
  <si>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</si>
  <si>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</si>
  <si>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</si>
  <si>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</si>
  <si>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</si>
  <si>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</si>
  <si>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</si>
  <si>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</si>
  <si>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</si>
  <si>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</si>
  <si>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</si>
  <si>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</si>
  <si>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</si>
  <si>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</si>
  <si>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</si>
  <si>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</si>
  <si>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</si>
  <si>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</si>
  <si>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</si>
  <si>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</si>
  <si>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</si>
  <si>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</si>
  <si>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</si>
  <si>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</si>
  <si>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</si>
  <si>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</si>
  <si>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</si>
  <si>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</si>
  <si>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</si>
  <si>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</si>
  <si>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</si>
  <si>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</si>
  <si>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</si>
  <si>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</si>
  <si>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</si>
  <si>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</si>
  <si>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</si>
  <si>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</si>
  <si>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</si>
  <si>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</si>
  <si>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</si>
  <si>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</si>
  <si>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</si>
  <si>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</si>
  <si>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</si>
  <si>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</si>
  <si>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</si>
  <si>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</si>
  <si>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</si>
  <si>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</si>
  <si>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</si>
  <si>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</si>
  <si>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</si>
  <si>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</si>
  <si>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</si>
  <si>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</si>
  <si>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</si>
  <si>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</si>
  <si>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</si>
  <si>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</si>
  <si>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</si>
  <si>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</si>
  <si>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</si>
  <si>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</si>
  <si>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</si>
  <si>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</si>
  <si>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</si>
  <si>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</si>
  <si>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</si>
  <si>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</si>
  <si>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</si>
  <si>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</si>
  <si>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</si>
  <si>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</si>
  <si>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</si>
  <si>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</si>
  <si>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</si>
  <si>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</si>
  <si>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</si>
  <si>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</si>
  <si>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</si>
  <si>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</si>
  <si>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</si>
  <si>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</si>
  <si>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</si>
  <si>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</si>
  <si>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</si>
  <si>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</si>
  <si>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</si>
  <si>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</si>
  <si>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</si>
  <si>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</si>
  <si>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</si>
  <si>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</si>
  <si>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</si>
  <si>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</si>
  <si>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</si>
  <si>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</si>
  <si>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</si>
  <si>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</si>
  <si>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</si>
  <si>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</si>
  <si>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</si>
  <si>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</si>
  <si>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</si>
  <si>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</si>
  <si>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</si>
  <si>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</si>
  <si>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</si>
  <si>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</si>
  <si>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</si>
  <si>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</si>
  <si>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</si>
  <si>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</si>
  <si>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</si>
  <si>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</si>
  <si>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</si>
  <si>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</si>
  <si>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</si>
  <si>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</si>
  <si>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</si>
  <si>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</si>
  <si>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</si>
  <si>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</si>
  <si>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</si>
  <si>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</si>
  <si>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</si>
  <si>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</si>
  <si>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</si>
  <si>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</si>
  <si>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</si>
  <si>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</si>
  <si>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</si>
  <si>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</si>
  <si>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</si>
  <si>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</si>
  <si>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</si>
  <si>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</si>
  <si>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</si>
  <si>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</si>
  <si>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</si>
  <si>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</si>
  <si>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</si>
  <si>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</si>
  <si>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</si>
  <si>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</si>
  <si>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</si>
  <si>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</si>
  <si>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</si>
  <si>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</si>
  <si>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</si>
  <si>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</si>
  <si>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</si>
  <si>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</si>
  <si>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</si>
  <si>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</si>
  <si>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</si>
  <si>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</si>
  <si>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</si>
  <si>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</si>
  <si>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</si>
  <si>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</si>
  <si>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</si>
  <si>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</si>
  <si>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</si>
  <si>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</si>
  <si>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</si>
  <si>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</si>
  <si>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</si>
  <si>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</si>
  <si>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</si>
  <si>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</si>
  <si>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</si>
  <si>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</si>
  <si>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</si>
  <si>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</si>
  <si>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</si>
  <si>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</si>
  <si>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</si>
  <si>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</si>
  <si>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</si>
  <si>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</si>
  <si>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</si>
  <si>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</si>
  <si>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</si>
  <si>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</si>
  <si>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</si>
  <si>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</si>
  <si>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</si>
  <si>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</si>
  <si>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</si>
  <si>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</si>
  <si>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</si>
  <si>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</si>
  <si>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</si>
  <si>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</si>
  <si>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</si>
  <si>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</si>
  <si>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</si>
  <si>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</si>
  <si>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</si>
  <si>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</si>
  <si>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</si>
  <si>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</si>
  <si>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</si>
  <si>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</si>
  <si>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</si>
  <si>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</si>
  <si>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</si>
  <si>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</si>
  <si>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</si>
  <si>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</si>
  <si>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</si>
  <si>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</si>
  <si>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</si>
  <si>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</si>
  <si>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</si>
  <si>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</si>
  <si>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</si>
  <si>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</si>
  <si>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</si>
  <si>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</si>
  <si>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</si>
  <si>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</si>
  <si>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</si>
  <si>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</si>
  <si>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</si>
  <si>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</si>
  <si>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</si>
  <si>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</si>
  <si>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</si>
  <si>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</si>
  <si>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</si>
  <si>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</si>
  <si>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</si>
  <si>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</si>
  <si>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</si>
  <si>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</si>
  <si>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</si>
  <si>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</si>
  <si>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</si>
  <si>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</si>
  <si>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</si>
  <si>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</si>
  <si>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</si>
  <si>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</si>
  <si>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</si>
  <si>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</si>
  <si>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</si>
  <si>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</si>
  <si>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</si>
  <si>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</si>
  <si>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</si>
  <si>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</si>
  <si>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</si>
  <si>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</si>
  <si>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</si>
  <si>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</si>
  <si>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</si>
  <si>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</si>
  <si>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</si>
  <si>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</si>
  <si>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</si>
  <si>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</si>
  <si>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</si>
  <si>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</si>
  <si>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</si>
  <si>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</si>
  <si>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</si>
  <si>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</si>
  <si>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</si>
  <si>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</si>
  <si>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</si>
  <si>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</si>
  <si>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</si>
  <si>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</si>
  <si>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</si>
  <si>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</si>
  <si>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</si>
  <si>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</si>
  <si>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</si>
  <si>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</si>
  <si>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</si>
  <si>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</si>
  <si>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</si>
  <si>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</si>
  <si>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</si>
  <si>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</si>
  <si>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</si>
  <si>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</si>
  <si>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</si>
  <si>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</si>
  <si>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</si>
  <si>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</si>
  <si>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</si>
  <si>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</si>
  <si>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</si>
  <si>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</si>
  <si>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</si>
  <si>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</si>
  <si>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</si>
  <si>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</si>
  <si>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</si>
  <si>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</si>
  <si>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</si>
  <si>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</si>
  <si>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</si>
  <si>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</si>
  <si>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</si>
  <si>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</si>
  <si>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</si>
  <si>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</si>
  <si>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</si>
  <si>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</si>
  <si>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</si>
  <si>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</si>
  <si>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</si>
  <si>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</si>
  <si>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</si>
  <si>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</si>
  <si>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</si>
  <si>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</si>
  <si>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</si>
  <si>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</si>
  <si>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</si>
  <si>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</si>
  <si>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</si>
  <si>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</si>
  <si>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</si>
  <si>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</si>
  <si>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</si>
  <si>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</si>
  <si>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</si>
  <si>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</si>
  <si>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</si>
  <si>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</si>
  <si>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</si>
  <si>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</si>
  <si>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</si>
  <si>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</si>
  <si>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</si>
  <si>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</si>
  <si>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</si>
  <si>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</si>
  <si>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</si>
  <si>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</si>
  <si>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</si>
  <si>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</si>
  <si>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</si>
  <si>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</si>
  <si>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</si>
  <si>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</si>
  <si>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</si>
  <si>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</si>
  <si>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</si>
  <si>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</si>
  <si>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</si>
  <si>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</si>
  <si>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</si>
  <si>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</si>
  <si>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</si>
  <si>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</si>
  <si>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</si>
  <si>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</si>
  <si>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</si>
  <si>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</si>
  <si>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</si>
  <si>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</si>
  <si>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</si>
  <si>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</si>
  <si>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</si>
  <si>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</si>
  <si>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</si>
  <si>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</si>
  <si>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</si>
  <si>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</si>
  <si>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</si>
  <si>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</si>
  <si>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</si>
  <si>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</si>
  <si>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</si>
  <si>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</si>
  <si>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</si>
  <si>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</si>
  <si>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</si>
  <si>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</si>
  <si>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</si>
  <si>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</si>
  <si>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</si>
  <si>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</si>
  <si>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</si>
  <si>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</si>
  <si>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</si>
  <si>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</si>
  <si>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</si>
  <si>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</si>
  <si>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</si>
  <si>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</si>
  <si>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</si>
  <si>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</si>
  <si>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</si>
  <si>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</si>
  <si>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</si>
  <si>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</si>
  <si>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</si>
  <si>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</si>
  <si>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</si>
  <si>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</si>
  <si>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</si>
  <si>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</si>
  <si>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</si>
  <si>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</si>
  <si>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</si>
  <si>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</si>
  <si>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</si>
  <si>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</si>
  <si>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</si>
  <si>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</si>
  <si>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</si>
  <si>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</si>
  <si>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</si>
  <si>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</si>
  <si>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</si>
  <si>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</si>
  <si>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</si>
  <si>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</si>
  <si>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</si>
  <si>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</si>
  <si>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</si>
  <si>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</si>
  <si>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</si>
  <si>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</si>
  <si>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</si>
  <si>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</si>
  <si>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</si>
  <si>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</si>
  <si>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</si>
  <si>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</si>
  <si>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</si>
  <si>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</si>
  <si>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</si>
  <si>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</si>
  <si>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</si>
  <si>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</si>
  <si>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</si>
  <si>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</si>
  <si>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</si>
  <si>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</si>
  <si>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</si>
  <si>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</si>
  <si>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</si>
  <si>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</si>
  <si>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</si>
  <si>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</si>
  <si>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</si>
  <si>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</si>
  <si>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</si>
  <si>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</si>
  <si>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</si>
  <si>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</si>
  <si>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</si>
  <si>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</si>
  <si>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</si>
  <si>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</si>
  <si>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</si>
  <si>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</si>
  <si>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</si>
  <si>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</si>
  <si>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</si>
  <si>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</si>
  <si>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</si>
  <si>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</si>
  <si>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</si>
  <si>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</si>
  <si>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</si>
  <si>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</si>
  <si>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</si>
  <si>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</si>
  <si>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</si>
  <si>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</si>
  <si>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</si>
  <si>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</si>
  <si>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</si>
  <si>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</si>
  <si>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</si>
  <si>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</si>
  <si>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</si>
  <si>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</si>
  <si>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</si>
  <si>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</si>
  <si>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</si>
  <si>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</si>
  <si>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</si>
  <si>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</si>
  <si>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</si>
  <si>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</si>
  <si>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</si>
  <si>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</si>
  <si>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</si>
  <si>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</si>
  <si>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</si>
  <si>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</si>
  <si>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</si>
  <si>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</si>
  <si>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</si>
  <si>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</si>
  <si>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</si>
  <si>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</si>
  <si>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</si>
  <si>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</si>
  <si>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</si>
  <si>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</si>
  <si>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</si>
  <si>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</si>
  <si>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</si>
  <si>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</si>
  <si>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</si>
  <si>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</si>
  <si>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</si>
  <si>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</si>
  <si>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</si>
  <si>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</si>
  <si>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</si>
  <si>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</si>
  <si>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</si>
  <si>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</si>
  <si>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</si>
  <si>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</si>
  <si>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</si>
  <si>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</si>
  <si>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</si>
  <si>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</si>
  <si>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</si>
  <si>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</si>
  <si>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</si>
  <si>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</si>
  <si>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</si>
  <si>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</si>
  <si>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</si>
  <si>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</si>
  <si>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</si>
  <si>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</si>
  <si>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</si>
  <si>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</si>
  <si>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</si>
  <si>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</si>
  <si>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</si>
  <si>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</si>
  <si>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</si>
  <si>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</si>
  <si>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</si>
  <si>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</si>
  <si>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</si>
  <si>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</si>
  <si>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</si>
  <si>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</si>
  <si>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</si>
  <si>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</si>
  <si>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</si>
  <si>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</si>
  <si>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</si>
  <si>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</si>
  <si>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</si>
  <si>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</si>
  <si>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</si>
  <si>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</si>
  <si>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</si>
  <si>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</si>
  <si>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</si>
  <si>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</si>
  <si>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</si>
  <si>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</si>
  <si>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</si>
  <si>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</si>
  <si>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</si>
  <si>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</si>
  <si>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</si>
  <si>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</si>
  <si>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</si>
  <si>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</si>
  <si>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</si>
  <si>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</si>
  <si>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</si>
  <si>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</si>
  <si>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</si>
  <si>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</si>
  <si>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</si>
  <si>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</si>
  <si>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</si>
  <si>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</si>
  <si>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</si>
  <si>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</si>
  <si>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</si>
  <si>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</si>
  <si>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</si>
  <si>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</si>
  <si>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</si>
  <si>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</si>
  <si>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</si>
  <si>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</si>
  <si>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</si>
  <si>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</si>
  <si>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</si>
  <si>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</si>
  <si>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</si>
  <si>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</si>
  <si>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</si>
  <si>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</si>
  <si>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</si>
  <si>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</si>
  <si>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</si>
  <si>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</si>
  <si>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</si>
  <si>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</si>
  <si>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</si>
  <si>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</si>
  <si>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</si>
  <si>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</si>
  <si>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</si>
  <si>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</si>
  <si>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</si>
  <si>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</si>
  <si>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</si>
  <si>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</si>
  <si>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</si>
  <si>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</si>
  <si>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</si>
  <si>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</si>
  <si>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</si>
  <si>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</si>
  <si>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</si>
  <si>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</si>
  <si>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</si>
  <si>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</si>
  <si>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</si>
  <si>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</si>
  <si>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</si>
  <si>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</si>
  <si>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</si>
  <si>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</si>
  <si>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</si>
  <si>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</si>
  <si>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</si>
  <si>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</si>
  <si>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</si>
  <si>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</si>
  <si>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</si>
  <si>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</si>
  <si>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</si>
  <si>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</si>
  <si>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</si>
  <si>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</si>
  <si>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</si>
  <si>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</si>
  <si>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</si>
  <si>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</si>
  <si>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</si>
  <si>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</si>
  <si>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</si>
  <si>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</si>
  <si>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</si>
  <si>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</si>
  <si>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</si>
  <si>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</si>
  <si>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</si>
  <si>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</si>
  <si>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</si>
  <si>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</si>
  <si>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</si>
  <si>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</si>
  <si>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</si>
  <si>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</si>
  <si>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</si>
  <si>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</si>
  <si>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</si>
  <si>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</si>
  <si>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</si>
  <si>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</si>
  <si>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</si>
  <si>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</si>
  <si>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</si>
  <si>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</si>
  <si>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</si>
  <si>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</si>
  <si>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</si>
  <si>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</si>
  <si>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</si>
  <si>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</si>
  <si>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</si>
  <si>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</si>
  <si>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</si>
  <si>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</si>
  <si>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</si>
  <si>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</si>
  <si>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</si>
  <si>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</si>
  <si>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</si>
  <si>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</si>
  <si>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</si>
  <si>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</si>
  <si>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</si>
  <si>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</si>
  <si>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</si>
  <si>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</si>
  <si>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</si>
  <si>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</si>
  <si>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</si>
  <si>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</si>
  <si>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</si>
  <si>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</si>
  <si>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</si>
  <si>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</si>
  <si>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</si>
  <si>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</si>
  <si>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</si>
  <si>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</si>
  <si>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</si>
  <si>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</si>
  <si>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</si>
  <si>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</si>
  <si>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</si>
  <si>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</si>
  <si>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</si>
  <si>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</si>
  <si>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</si>
  <si>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</si>
  <si>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</si>
  <si>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</si>
  <si>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</si>
  <si>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</si>
  <si>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</si>
  <si>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</si>
  <si>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</si>
  <si>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</si>
  <si>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</si>
  <si>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</si>
  <si>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</si>
  <si>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</si>
  <si>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</si>
  <si>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</si>
  <si>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</si>
  <si>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</si>
  <si>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</si>
  <si>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</si>
  <si>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</si>
  <si>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</si>
  <si>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</si>
  <si>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</si>
  <si>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</si>
  <si>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</si>
  <si>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</si>
  <si>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</si>
  <si>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</si>
  <si>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</si>
  <si>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</si>
  <si>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</si>
  <si>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</si>
  <si>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</si>
  <si>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</si>
  <si>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</si>
  <si>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</si>
  <si>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</si>
  <si>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</si>
  <si>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</si>
  <si>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</si>
  <si>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</si>
  <si>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</si>
  <si>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</si>
  <si>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</si>
  <si>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</si>
  <si>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</si>
  <si>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</si>
  <si>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</si>
  <si>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</si>
  <si>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</si>
  <si>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</si>
  <si>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</si>
  <si>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</si>
  <si>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</si>
  <si>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</si>
  <si>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</si>
  <si>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</si>
  <si>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</si>
  <si>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</si>
  <si>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</si>
  <si>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</si>
  <si>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</si>
  <si>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</si>
  <si>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</si>
  <si>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</si>
  <si>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</si>
  <si>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</si>
  <si>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</si>
  <si>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</si>
  <si>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</si>
  <si>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</si>
  <si>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</si>
  <si>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</si>
  <si>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</si>
  <si>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</si>
  <si>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</si>
  <si>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</si>
  <si>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</si>
  <si>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</si>
  <si>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</si>
  <si>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</si>
  <si>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</si>
  <si>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</si>
  <si>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</si>
  <si>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</si>
  <si>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</si>
  <si>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</si>
  <si>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</si>
  <si>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</si>
  <si>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</si>
  <si>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</si>
  <si>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</si>
  <si>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</si>
  <si>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</si>
  <si>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</si>
  <si>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</si>
  <si>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</si>
  <si>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</si>
  <si>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</si>
  <si>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</si>
  <si>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</si>
  <si>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</si>
  <si>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</si>
  <si>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</si>
  <si>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</si>
  <si>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</si>
  <si>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</si>
  <si>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</si>
  <si>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</si>
  <si>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</si>
  <si>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</si>
  <si>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</si>
  <si>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</si>
  <si>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</si>
  <si>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</si>
  <si>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</si>
  <si>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</si>
  <si>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</si>
  <si>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</si>
  <si>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</si>
  <si>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</si>
  <si>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</si>
  <si>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</si>
  <si>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</si>
  <si>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</si>
  <si>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</si>
  <si>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</si>
  <si>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</si>
  <si>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</si>
  <si>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</si>
  <si>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</si>
  <si>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</si>
  <si>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</si>
  <si>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</si>
  <si>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</si>
  <si>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</si>
  <si>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</si>
  <si>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</si>
  <si>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</si>
  <si>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</si>
  <si>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</si>
  <si>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</si>
  <si>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</si>
  <si>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</si>
  <si>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</si>
  <si>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</si>
  <si>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</si>
  <si>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</si>
  <si>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</si>
  <si>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</si>
  <si>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</si>
  <si>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</si>
  <si>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</si>
  <si>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</si>
  <si>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</si>
  <si>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</si>
  <si>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</si>
  <si>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</si>
  <si>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</si>
  <si>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</si>
  <si>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</si>
  <si>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</si>
  <si>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</si>
  <si>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</si>
  <si>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</si>
  <si>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</si>
  <si>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</si>
  <si>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</si>
  <si>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</si>
  <si>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</si>
  <si>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</si>
  <si>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</si>
  <si>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</si>
  <si>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</si>
  <si>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</si>
  <si>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</si>
  <si>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</si>
  <si>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</si>
  <si>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</si>
  <si>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</si>
  <si>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</si>
  <si>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</si>
  <si>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</si>
  <si>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</si>
  <si>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</si>
  <si>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</si>
  <si>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</si>
  <si>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</si>
  <si>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</si>
  <si>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</si>
  <si>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</si>
  <si>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</si>
  <si>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</si>
  <si>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</si>
  <si>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</si>
  <si>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</si>
  <si>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</si>
  <si>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</si>
  <si>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</si>
  <si>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</si>
  <si>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</si>
  <si>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</si>
  <si>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</si>
  <si>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</si>
  <si>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</si>
  <si>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</si>
  <si>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</si>
  <si>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</si>
  <si>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</si>
  <si>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</si>
  <si>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</si>
  <si>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</si>
  <si>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</si>
  <si>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</si>
  <si>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</si>
  <si>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</si>
  <si>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</si>
  <si>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</si>
  <si>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</si>
  <si>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</si>
  <si>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</si>
  <si>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</si>
  <si>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</si>
  <si>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</si>
  <si>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</si>
  <si>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</si>
  <si>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</si>
  <si>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</si>
  <si>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</si>
  <si>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</si>
  <si>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</si>
  <si>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</si>
  <si>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</si>
  <si>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</si>
  <si>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</si>
  <si>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</si>
  <si>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</si>
  <si>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</si>
  <si>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</si>
  <si>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</si>
  <si>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</si>
  <si>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</si>
  <si>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</si>
  <si>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</si>
  <si>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</si>
  <si>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</si>
  <si>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</si>
  <si>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</si>
  <si>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</si>
  <si>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</si>
  <si>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</si>
  <si>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</si>
  <si>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</si>
  <si>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</si>
  <si>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</si>
  <si>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</si>
  <si>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</si>
  <si>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</si>
  <si>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</si>
  <si>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</si>
  <si>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</si>
  <si>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</si>
  <si>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</si>
  <si>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</si>
  <si>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</si>
  <si>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</si>
  <si>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</si>
  <si>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</si>
  <si>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</si>
  <si>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</si>
  <si>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</si>
  <si>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</si>
  <si>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</si>
  <si>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</si>
  <si>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</si>
  <si>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</si>
  <si>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</si>
  <si>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</si>
  <si>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</si>
  <si>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</si>
  <si>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</si>
  <si>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</si>
  <si>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</si>
  <si>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</si>
  <si>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</si>
  <si>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</si>
  <si>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</si>
  <si>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</si>
  <si>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</si>
  <si>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</si>
  <si>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</si>
  <si>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</si>
  <si>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</si>
  <si>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</si>
  <si>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</si>
  <si>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</si>
  <si>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</si>
  <si>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</si>
  <si>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</si>
  <si>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</si>
  <si>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</si>
  <si>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</si>
  <si>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</si>
  <si>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</si>
  <si>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</si>
  <si>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</si>
  <si>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</si>
  <si>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</si>
  <si>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</si>
  <si>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</si>
  <si>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</si>
  <si>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</si>
  <si>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</si>
  <si>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</si>
  <si>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</si>
  <si>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</si>
  <si>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</si>
  <si>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</si>
  <si>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</si>
  <si>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</si>
  <si>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</si>
  <si>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</si>
  <si>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</si>
  <si>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</si>
  <si>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</si>
  <si>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</si>
  <si>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</si>
  <si>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</si>
  <si>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</si>
  <si>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</si>
  <si>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</si>
  <si>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</si>
  <si>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</si>
  <si>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</si>
  <si>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</si>
  <si>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</si>
  <si>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</si>
  <si>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</si>
  <si>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</si>
  <si>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</si>
  <si>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</si>
  <si>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</si>
  <si>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</si>
  <si>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</si>
  <si>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</si>
  <si>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</si>
  <si>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</si>
  <si>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</si>
  <si>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</si>
  <si>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</si>
  <si>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</si>
  <si>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</si>
  <si>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</si>
  <si>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</si>
  <si>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</si>
  <si>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</si>
  <si>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</si>
  <si>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</si>
  <si>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</si>
  <si>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</si>
  <si>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</si>
  <si>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</si>
  <si>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</si>
  <si>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</si>
  <si>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</si>
  <si>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</si>
  <si>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</si>
  <si>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</si>
  <si>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</si>
  <si>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</si>
  <si>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</si>
  <si>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</si>
  <si>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</si>
  <si>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</si>
  <si>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</si>
  <si>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</si>
  <si>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</si>
  <si>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</si>
  <si>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</si>
  <si>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</si>
  <si>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</si>
  <si>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</si>
  <si>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</si>
  <si>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</si>
  <si>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</si>
  <si>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</si>
  <si>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</si>
  <si>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</si>
  <si>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</si>
  <si>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</si>
  <si>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</si>
  <si>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</si>
  <si>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</si>
  <si>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</si>
  <si>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</si>
  <si>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</si>
  <si>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</si>
  <si>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</si>
  <si>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</si>
  <si>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</si>
  <si>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</si>
  <si>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</si>
  <si>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</si>
  <si>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</si>
  <si>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</si>
  <si>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</si>
  <si>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</si>
  <si>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</si>
  <si>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</si>
  <si>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</si>
  <si>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</si>
  <si>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</si>
  <si>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</si>
  <si>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</si>
  <si>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</si>
  <si>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</si>
  <si>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</si>
  <si>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</si>
  <si>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</si>
  <si>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</si>
  <si>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</si>
  <si>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</si>
  <si>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</si>
  <si>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</si>
  <si>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</si>
  <si>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</si>
  <si>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</si>
  <si>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</si>
  <si>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</si>
  <si>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</si>
  <si>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</si>
  <si>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</si>
  <si>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</si>
  <si>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</si>
  <si>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</si>
  <si>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</si>
  <si>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</si>
  <si>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</si>
  <si>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</si>
  <si>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</si>
  <si>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</si>
  <si>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</si>
  <si>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</si>
  <si>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</si>
  <si>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</si>
  <si>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</si>
  <si>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</si>
  <si>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</si>
  <si>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</si>
  <si>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</si>
  <si>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</si>
  <si>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</si>
  <si>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</si>
  <si>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</si>
  <si>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</si>
  <si>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</si>
  <si>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</si>
  <si>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</si>
  <si>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</si>
  <si>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</si>
  <si>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</si>
  <si>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</si>
  <si>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</si>
  <si>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</si>
  <si>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</si>
  <si>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</si>
  <si>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</si>
  <si>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</si>
  <si>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</si>
  <si>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</si>
  <si>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</si>
  <si>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</si>
  <si>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</si>
  <si>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</si>
  <si>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</si>
  <si>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</si>
  <si>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</si>
  <si>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</si>
  <si>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</si>
  <si>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</si>
  <si>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</si>
  <si>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</si>
  <si>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</si>
  <si>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</si>
  <si>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</si>
  <si>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</si>
  <si>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</si>
  <si>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</si>
  <si>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</si>
  <si>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</si>
  <si>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</si>
  <si>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</si>
  <si>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</si>
  <si>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</si>
  <si>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</si>
  <si>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</si>
  <si>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</si>
  <si>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</si>
  <si>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</si>
  <si>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</si>
  <si>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</si>
  <si>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</si>
  <si>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</si>
  <si>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</si>
  <si>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</si>
  <si>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</si>
  <si>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</si>
  <si>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</si>
  <si>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</si>
  <si>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</si>
  <si>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</si>
  <si>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</si>
  <si>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</si>
  <si>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</si>
  <si>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</si>
  <si>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</si>
  <si>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</si>
  <si>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</si>
  <si>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</si>
  <si>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</si>
  <si>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</si>
  <si>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</si>
  <si>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</si>
  <si>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</si>
  <si>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</si>
  <si>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</si>
  <si>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</si>
  <si>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</si>
  <si>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</si>
  <si>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</si>
  <si>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</si>
  <si>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</si>
  <si>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</si>
  <si>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</si>
  <si>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</si>
  <si>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</si>
  <si>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</si>
  <si>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</si>
  <si>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</si>
  <si>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</si>
  <si>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</si>
  <si>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</si>
  <si>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</si>
  <si>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</si>
  <si>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</si>
  <si>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</si>
  <si>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</si>
  <si>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</si>
  <si>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</si>
  <si>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</si>
  <si>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</si>
  <si>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</si>
  <si>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</si>
  <si>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</si>
  <si>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</si>
  <si>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</si>
  <si>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</si>
  <si>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</si>
  <si>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</si>
  <si>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</si>
  <si>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</si>
  <si>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</si>
  <si>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</si>
  <si>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</si>
  <si>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</si>
  <si>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</si>
  <si>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</si>
  <si>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</si>
  <si>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</si>
  <si>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</si>
  <si>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</si>
  <si>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</si>
  <si>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</si>
  <si>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</si>
  <si>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</si>
  <si>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</si>
  <si>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</si>
  <si>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</si>
  <si>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</si>
  <si>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</si>
  <si>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</si>
  <si>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</si>
  <si>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</si>
  <si>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</si>
  <si>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</si>
  <si>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</si>
  <si>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</si>
  <si>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</si>
  <si>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</si>
  <si>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</si>
  <si>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</si>
  <si>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</si>
  <si>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</si>
  <si>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</si>
  <si>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</si>
  <si>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</si>
  <si>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</si>
  <si>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</si>
  <si>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</si>
  <si>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</si>
  <si>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</si>
  <si>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</si>
  <si>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</si>
  <si>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</si>
  <si>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</si>
  <si>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</si>
  <si>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</si>
  <si>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</si>
  <si>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</si>
  <si>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</si>
  <si>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</si>
  <si>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</si>
  <si>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</si>
  <si>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</si>
  <si>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</si>
  <si>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</si>
  <si>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</si>
  <si>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</si>
  <si>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</si>
  <si>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</si>
  <si>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</si>
  <si>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</si>
  <si>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</si>
  <si>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</si>
  <si>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</si>
  <si>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</si>
  <si>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</si>
  <si>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</si>
  <si>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</si>
  <si>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</si>
  <si>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</si>
  <si>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</si>
  <si>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</si>
  <si>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</si>
  <si>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</si>
  <si>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</si>
  <si>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</si>
  <si>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</si>
  <si>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</si>
  <si>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</si>
  <si>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</si>
  <si>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</si>
  <si>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</si>
  <si>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</si>
  <si>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</si>
  <si>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</si>
  <si>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</si>
  <si>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</si>
  <si>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</si>
  <si>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</si>
  <si>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</si>
  <si>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</si>
  <si>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</si>
  <si>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</si>
  <si>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</si>
  <si>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</si>
  <si>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</si>
  <si>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</si>
  <si>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</si>
  <si>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</si>
  <si>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</si>
  <si>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</si>
  <si>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</si>
  <si>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</si>
  <si>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</si>
  <si>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</si>
  <si>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</si>
  <si>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</si>
  <si>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</si>
  <si>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</si>
  <si>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</si>
  <si>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</si>
  <si>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</si>
  <si>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</si>
  <si>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</si>
  <si>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</si>
  <si>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</si>
  <si>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</si>
  <si>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</si>
  <si>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</si>
  <si>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</si>
  <si>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</si>
  <si>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</si>
  <si>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</si>
  <si>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</si>
  <si>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</si>
  <si>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</si>
  <si>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</si>
  <si>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</si>
  <si>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</si>
  <si>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</si>
  <si>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</si>
  <si>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</si>
  <si>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</si>
  <si>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</si>
  <si>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</si>
  <si>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</si>
  <si>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</si>
  <si>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</si>
  <si>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</si>
  <si>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</si>
  <si>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</si>
  <si>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</si>
  <si>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</si>
  <si>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</si>
  <si>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</si>
  <si>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</si>
  <si>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</si>
  <si>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</si>
  <si>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</si>
  <si>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</si>
  <si>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</si>
  <si>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</si>
  <si>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</si>
  <si>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</si>
  <si>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</si>
  <si>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</si>
  <si>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</si>
  <si>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</si>
  <si>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</si>
  <si>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</si>
  <si>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</si>
  <si>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</si>
  <si>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</si>
  <si>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</si>
  <si>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</si>
  <si>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</si>
  <si>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</si>
  <si>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</si>
  <si>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</si>
  <si>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</si>
  <si>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</si>
  <si>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</si>
  <si>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</si>
  <si>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</si>
  <si>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</si>
  <si>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</si>
  <si>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</si>
  <si>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</si>
  <si>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</si>
  <si>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</si>
  <si>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</si>
  <si>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</si>
  <si>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</si>
  <si>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</si>
  <si>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</si>
  <si>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</si>
  <si>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</si>
  <si>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</si>
  <si>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</si>
  <si>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</si>
  <si>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</si>
  <si>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</si>
  <si>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</si>
  <si>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</si>
  <si>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</si>
  <si>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</si>
  <si>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</si>
  <si>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</si>
  <si>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</si>
  <si>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</si>
  <si>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</si>
  <si>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</si>
  <si>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</si>
  <si>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</si>
  <si>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</si>
  <si>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</si>
  <si>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</si>
  <si>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</si>
  <si>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</si>
  <si>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</si>
  <si>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</si>
  <si>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</si>
  <si>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</si>
  <si>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</si>
  <si>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</si>
  <si>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</si>
  <si>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</si>
  <si>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</si>
  <si>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</si>
  <si>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</si>
  <si>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</si>
  <si>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</si>
  <si>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</si>
  <si>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</si>
  <si>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</si>
  <si>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</si>
  <si>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</si>
  <si>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</si>
  <si>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</si>
  <si>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</si>
  <si>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</si>
  <si>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</si>
  <si>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</si>
  <si>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</si>
  <si>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</si>
  <si>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</si>
  <si>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</si>
  <si>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</si>
  <si>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</si>
  <si>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</si>
  <si>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</si>
  <si>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</si>
  <si>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</si>
  <si>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</si>
  <si>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</si>
  <si>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</si>
  <si>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</si>
  <si>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</si>
  <si>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</si>
  <si>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</si>
  <si>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</si>
  <si>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</si>
  <si>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</si>
  <si>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</si>
  <si>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</si>
  <si>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</si>
  <si>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</si>
  <si>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</si>
  <si>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</si>
  <si>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</si>
  <si>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</si>
  <si>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</si>
  <si>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</si>
  <si>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</si>
  <si>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</si>
  <si>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</si>
  <si>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</si>
  <si>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</si>
  <si>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</si>
  <si>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</si>
  <si>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</si>
  <si>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</si>
  <si>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</si>
  <si>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</si>
  <si>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</si>
  <si>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</si>
  <si>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</si>
  <si>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</si>
  <si>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</si>
  <si>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</si>
  <si>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</si>
  <si>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</si>
  <si>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</si>
  <si>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</si>
  <si>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</si>
  <si>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</si>
  <si>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</si>
  <si>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</si>
  <si>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</si>
  <si>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</si>
  <si>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</si>
  <si>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</si>
  <si>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</si>
  <si>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</si>
  <si>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</si>
  <si>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</si>
  <si>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</si>
  <si>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</si>
  <si>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</si>
  <si>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</si>
  <si>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</si>
  <si>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</si>
  <si>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</si>
  <si>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</si>
  <si>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</si>
  <si>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</si>
  <si>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</si>
  <si>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</si>
  <si>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</si>
  <si>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</si>
  <si>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</si>
  <si>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</si>
  <si>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</si>
  <si>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</si>
  <si>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</si>
  <si>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</si>
  <si>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</si>
  <si>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</si>
  <si>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</si>
  <si>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</si>
  <si>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</si>
  <si>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</si>
  <si>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</si>
  <si>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</si>
  <si>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</si>
  <si>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</si>
  <si>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</si>
  <si>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</si>
  <si>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</si>
  <si>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</si>
  <si>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</si>
  <si>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</si>
  <si>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</si>
  <si>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</si>
  <si>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</si>
  <si>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</si>
  <si>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</si>
  <si>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</si>
  <si>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</si>
  <si>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</si>
  <si>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</si>
  <si>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</si>
  <si>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</si>
  <si>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</si>
  <si>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</si>
  <si>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</si>
  <si>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</si>
  <si>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</si>
  <si>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</si>
  <si>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</si>
  <si>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</si>
  <si>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</si>
  <si>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</si>
  <si>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</si>
  <si>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</si>
  <si>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</si>
  <si>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</si>
  <si>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</si>
  <si>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</si>
  <si>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</si>
  <si>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</si>
  <si>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</si>
  <si>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</si>
  <si>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</si>
  <si>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</si>
  <si>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</si>
  <si>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</si>
  <si>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</si>
  <si>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</si>
  <si>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</si>
  <si>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</si>
  <si>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</si>
  <si>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</si>
  <si>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</si>
  <si>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</si>
  <si>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</si>
  <si>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</si>
  <si>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</si>
  <si>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</si>
  <si>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</si>
  <si>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</si>
  <si>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</si>
  <si>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</si>
  <si>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</si>
  <si>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</si>
  <si>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</si>
  <si>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</si>
  <si>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</si>
  <si>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</si>
  <si>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</si>
  <si>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</si>
  <si>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</si>
  <si>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</si>
  <si>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</si>
  <si>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</si>
  <si>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</si>
  <si>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</si>
  <si>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</si>
  <si>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</si>
  <si>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</si>
  <si>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</si>
  <si>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</si>
  <si>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</si>
  <si>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</si>
  <si>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</si>
  <si>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</si>
  <si>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</si>
  <si>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</si>
  <si>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</si>
  <si>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</si>
  <si>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</si>
  <si>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</si>
  <si>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</si>
  <si>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</si>
  <si>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</si>
  <si>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</si>
  <si>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</si>
  <si>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</si>
  <si>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</si>
  <si>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</si>
  <si>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</si>
  <si>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</si>
  <si>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</si>
  <si>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</si>
  <si>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</si>
  <si>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</si>
  <si>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</si>
  <si>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</si>
  <si>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</si>
  <si>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</si>
  <si>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</si>
  <si>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</si>
  <si>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</si>
  <si>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</si>
  <si>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</si>
  <si>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</si>
  <si>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</si>
  <si>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</si>
  <si>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</si>
  <si>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</si>
  <si>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</si>
  <si>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</si>
  <si>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</si>
  <si>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</si>
  <si>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</si>
  <si>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</si>
  <si>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</si>
  <si>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</si>
  <si>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</si>
  <si>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</si>
  <si>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</si>
  <si>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</si>
  <si>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</si>
  <si>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</si>
  <si>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</si>
  <si>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</si>
  <si>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</si>
  <si>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</si>
  <si>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</si>
  <si>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</si>
  <si>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</si>
  <si>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</si>
  <si>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</si>
  <si>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</si>
  <si>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</si>
  <si>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</si>
  <si>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</si>
  <si>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</si>
  <si>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</si>
  <si>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</si>
  <si>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</si>
  <si>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</si>
  <si>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</si>
  <si>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</si>
  <si>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</si>
  <si>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</si>
  <si>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</si>
  <si>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</si>
  <si>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</si>
  <si>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</si>
  <si>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</si>
  <si>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</si>
  <si>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</si>
  <si>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</si>
  <si>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</si>
  <si>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</si>
  <si>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</si>
  <si>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</si>
  <si>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</si>
  <si>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</si>
  <si>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</si>
  <si>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</si>
  <si>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</si>
  <si>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</si>
  <si>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</si>
  <si>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</si>
  <si>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</si>
  <si>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</si>
  <si>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</si>
  <si>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</si>
  <si>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</si>
  <si>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</si>
  <si>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</si>
  <si>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</si>
  <si>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</si>
  <si>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</si>
  <si>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</si>
  <si>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</si>
  <si>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</si>
  <si>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</si>
  <si>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</si>
  <si>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</si>
  <si>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</si>
  <si>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</si>
  <si>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</si>
  <si>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</si>
  <si>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</si>
  <si>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</si>
  <si>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</si>
  <si>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</si>
  <si>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</si>
  <si>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</si>
  <si>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</si>
  <si>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</si>
  <si>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</si>
  <si>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</si>
  <si>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</si>
  <si>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</si>
  <si>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</si>
  <si>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</si>
  <si>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</si>
  <si>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</si>
  <si>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</si>
  <si>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</si>
  <si>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</si>
  <si>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</si>
  <si>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</si>
  <si>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</si>
  <si>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</si>
  <si>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</si>
  <si>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</si>
  <si>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</si>
  <si>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</si>
  <si>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</si>
  <si>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</si>
  <si>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</si>
  <si>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</si>
  <si>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</si>
  <si>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</si>
  <si>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</si>
  <si>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</si>
  <si>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</si>
  <si>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</si>
  <si>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</si>
  <si>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</si>
  <si>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</si>
  <si>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</si>
  <si>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</si>
  <si>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</si>
  <si>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</si>
  <si>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</si>
  <si>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</si>
  <si>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</si>
  <si>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</si>
  <si>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</si>
  <si>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</si>
  <si>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</si>
  <si>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</si>
  <si>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</si>
  <si>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</si>
  <si>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</si>
  <si>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</si>
  <si>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</si>
  <si>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</si>
  <si>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</si>
  <si>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</si>
  <si>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</si>
  <si>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</si>
  <si>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</si>
  <si>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</si>
  <si>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</si>
  <si>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</si>
  <si>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</si>
  <si>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</si>
  <si>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</si>
  <si>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</si>
  <si>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</si>
  <si>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</si>
  <si>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</si>
  <si>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</si>
  <si>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</si>
  <si>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</si>
  <si>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</si>
  <si>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</si>
  <si>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</si>
  <si>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</si>
  <si>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</si>
  <si>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</si>
  <si>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</si>
  <si>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</si>
  <si>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</si>
  <si>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</si>
  <si>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</si>
  <si>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</si>
  <si>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</si>
  <si>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</si>
  <si>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</si>
  <si>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</si>
  <si>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</si>
  <si>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</si>
  <si>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</si>
  <si>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</si>
  <si>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</si>
  <si>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</si>
  <si>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</si>
  <si>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</si>
  <si>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</si>
  <si>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</si>
  <si>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</si>
  <si>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</si>
  <si>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</si>
  <si>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</si>
  <si>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</si>
  <si>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</si>
  <si>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</si>
  <si>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</si>
  <si>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</si>
  <si>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</si>
  <si>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</si>
  <si>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</si>
  <si>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</si>
  <si>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</si>
  <si>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</si>
  <si>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</si>
  <si>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</si>
  <si>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</si>
  <si>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</si>
  <si>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</si>
  <si>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</si>
  <si>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</si>
  <si>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</si>
  <si>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</si>
  <si>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</si>
  <si>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</si>
  <si>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</si>
  <si>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</si>
  <si>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</si>
  <si>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</si>
  <si>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</si>
  <si>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</si>
  <si>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</si>
  <si>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</si>
  <si>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</si>
  <si>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</si>
  <si>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</si>
  <si>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</si>
  <si>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</si>
  <si>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</si>
  <si>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</si>
  <si>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</si>
  <si>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</si>
  <si>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</si>
  <si>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</si>
  <si>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</si>
  <si>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</si>
  <si>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</si>
  <si>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</si>
  <si>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</si>
  <si>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</si>
  <si>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</si>
  <si>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</si>
  <si>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</si>
  <si>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</si>
  <si>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</si>
  <si>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</si>
  <si>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</si>
  <si>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</si>
  <si>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</si>
  <si>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</si>
  <si>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</si>
  <si>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</si>
  <si>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</si>
  <si>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</si>
  <si>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</si>
  <si>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</si>
  <si>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</si>
  <si>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</si>
  <si>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</si>
  <si>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</si>
  <si>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</si>
  <si>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</si>
  <si>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</si>
  <si>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</si>
  <si>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</si>
  <si>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</si>
  <si>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</si>
  <si>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</si>
  <si>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</si>
  <si>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</si>
  <si>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</si>
  <si>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</si>
  <si>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</si>
  <si>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</si>
  <si>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</si>
  <si>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</si>
  <si>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</si>
  <si>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</si>
  <si>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</si>
  <si>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</si>
  <si>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</si>
  <si>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</si>
  <si>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</si>
  <si>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</si>
  <si>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</si>
  <si>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</si>
  <si>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</si>
  <si>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</si>
  <si>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</si>
  <si>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</si>
  <si>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</si>
  <si>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</si>
  <si>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</si>
  <si>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</si>
  <si>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</si>
  <si>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</si>
  <si>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</si>
  <si>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</si>
  <si>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</si>
  <si>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</si>
  <si>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</si>
  <si>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</si>
  <si>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</si>
  <si>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</si>
  <si>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</si>
  <si>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</si>
  <si>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</si>
  <si>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</si>
  <si>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</si>
  <si>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</si>
  <si>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</si>
  <si>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</si>
  <si>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</si>
  <si>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</si>
  <si>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</si>
  <si>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</si>
  <si>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</si>
  <si>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</si>
  <si>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</si>
  <si>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</si>
  <si>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</si>
  <si>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</si>
  <si>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</si>
  <si>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</si>
  <si>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</si>
  <si>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</si>
  <si>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</si>
  <si>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</si>
  <si>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</si>
  <si>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</si>
  <si>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</si>
  <si>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</si>
  <si>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</si>
  <si>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</si>
  <si>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</si>
  <si>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</si>
  <si>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</si>
  <si>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</si>
  <si>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</si>
  <si>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</si>
  <si>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</si>
  <si>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</si>
  <si>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</si>
  <si>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</si>
  <si>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</si>
  <si>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</si>
  <si>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</si>
  <si>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</si>
  <si>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</si>
  <si>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</si>
  <si>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</si>
  <si>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</si>
  <si>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</si>
  <si>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</si>
  <si>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</si>
  <si>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</si>
  <si>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</si>
  <si>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</si>
  <si>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</si>
  <si>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</si>
  <si>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</si>
  <si>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</si>
  <si>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</si>
  <si>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</si>
  <si>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</si>
  <si>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</si>
  <si>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</si>
  <si>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</si>
  <si>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</si>
  <si>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</si>
  <si>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</si>
  <si>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</si>
  <si>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</si>
  <si>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</si>
  <si>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</si>
  <si>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</si>
  <si>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</si>
  <si>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</si>
  <si>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</si>
  <si>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</si>
  <si>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</si>
  <si>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</si>
  <si>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</si>
  <si>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</si>
  <si>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</si>
  <si>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</si>
  <si>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</si>
  <si>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</si>
  <si>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</si>
  <si>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</si>
  <si>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</si>
  <si>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</si>
  <si>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</si>
  <si>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</si>
  <si>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</si>
  <si>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</si>
  <si>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</si>
  <si>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</si>
  <si>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</si>
  <si>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</si>
  <si>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</si>
  <si>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</si>
  <si>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</si>
  <si>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</si>
  <si>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</si>
  <si>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</si>
  <si>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</si>
  <si>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</si>
  <si>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</si>
  <si>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</si>
  <si>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</si>
  <si>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</si>
  <si>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</si>
  <si>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</si>
  <si>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</si>
  <si>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</si>
  <si>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</si>
  <si>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</si>
  <si>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</si>
  <si>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</si>
  <si>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</si>
  <si>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</si>
  <si>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</si>
  <si>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</si>
  <si>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</si>
  <si>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</si>
  <si>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</si>
  <si>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</si>
  <si>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</si>
  <si>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</si>
  <si>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</si>
  <si>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</si>
  <si>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</si>
  <si>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</si>
  <si>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</si>
  <si>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</si>
  <si>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</si>
  <si>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</si>
  <si>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</si>
  <si>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</si>
  <si>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</si>
  <si>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</si>
  <si>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</si>
  <si>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</si>
  <si>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</si>
  <si>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</si>
  <si>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</si>
  <si>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</si>
  <si>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</si>
  <si>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</si>
  <si>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</si>
  <si>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</si>
  <si>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</si>
  <si>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</si>
  <si>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</si>
  <si>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</si>
  <si>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</si>
  <si>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</si>
  <si>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</si>
  <si>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</si>
  <si>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</si>
  <si>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</si>
  <si>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</si>
  <si>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</si>
  <si>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</si>
  <si>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</si>
  <si>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</si>
  <si>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</si>
  <si>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</si>
  <si>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</si>
  <si>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</si>
  <si>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</si>
  <si>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</si>
  <si>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</si>
  <si>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</si>
  <si>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</si>
  <si>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</si>
  <si>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</si>
  <si>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</si>
  <si>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</si>
  <si>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</si>
  <si>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</si>
  <si>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</si>
  <si>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</si>
  <si>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</si>
  <si>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</si>
  <si>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</si>
  <si>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</si>
  <si>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</si>
  <si>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</si>
  <si>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</si>
  <si>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</si>
  <si>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</si>
  <si>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</si>
  <si>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</si>
  <si>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</si>
  <si>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</si>
  <si>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</si>
  <si>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</si>
  <si>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</si>
  <si>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</si>
  <si>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</si>
  <si>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</si>
  <si>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</si>
  <si>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</si>
  <si>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</si>
  <si>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</si>
  <si>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</si>
  <si>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</si>
  <si>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</si>
  <si>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</si>
  <si>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</si>
  <si>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</si>
  <si>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</si>
  <si>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</si>
  <si>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</si>
  <si>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</si>
  <si>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</si>
  <si>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</si>
  <si>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</si>
  <si>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</si>
  <si>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</si>
  <si>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</si>
  <si>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</si>
  <si>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</si>
  <si>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</si>
  <si>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</si>
  <si>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</si>
  <si>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</si>
  <si>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</si>
  <si>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</si>
  <si>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</si>
  <si>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</si>
  <si>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</si>
  <si>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</si>
  <si>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</si>
  <si>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</si>
  <si>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</si>
  <si>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</si>
  <si>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</si>
  <si>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</si>
  <si>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</si>
  <si>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</si>
  <si>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</si>
  <si>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</si>
  <si>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</si>
  <si>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</si>
  <si>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</si>
  <si>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</si>
  <si>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</si>
  <si>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</si>
  <si>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</si>
  <si>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</si>
  <si>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</si>
  <si>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</si>
  <si>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</si>
  <si>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</si>
  <si>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</si>
  <si>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</si>
  <si>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</si>
  <si>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</si>
  <si>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</si>
  <si>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</si>
  <si>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</si>
  <si>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</si>
  <si>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</si>
  <si>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</si>
  <si>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</si>
  <si>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</si>
  <si>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</si>
  <si>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</si>
  <si>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</si>
  <si>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</si>
  <si>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</si>
  <si>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</si>
  <si>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</si>
  <si>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</si>
  <si>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</si>
  <si>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</si>
  <si>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</si>
  <si>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</si>
  <si>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</si>
  <si>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</si>
  <si>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</si>
  <si>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</si>
  <si>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</si>
  <si>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</si>
  <si>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</si>
  <si>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</si>
  <si>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</si>
  <si>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</si>
  <si>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</si>
  <si>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</si>
  <si>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</si>
  <si>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</si>
  <si>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</si>
  <si>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</si>
  <si>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</si>
  <si>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</si>
  <si>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</si>
  <si>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</si>
  <si>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</si>
  <si>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</si>
  <si>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</si>
  <si>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</si>
  <si>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</si>
  <si>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</si>
  <si>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</si>
  <si>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</si>
  <si>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</si>
  <si>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</si>
  <si>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</si>
  <si>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</si>
  <si>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</si>
  <si>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</si>
  <si>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</si>
  <si>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</si>
  <si>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</si>
  <si>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</si>
  <si>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</si>
  <si>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</si>
  <si>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</si>
  <si>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</si>
  <si>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</si>
  <si>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</si>
  <si>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</si>
  <si>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</si>
  <si>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</si>
  <si>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</si>
  <si>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</si>
  <si>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</si>
  <si>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</si>
  <si>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</si>
  <si>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</si>
  <si>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</si>
  <si>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</si>
  <si>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</si>
  <si>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</si>
  <si>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</si>
  <si>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</si>
  <si>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</si>
  <si>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</si>
  <si>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</si>
  <si>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</si>
  <si>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</si>
  <si>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</si>
  <si>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</si>
  <si>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</si>
  <si>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</si>
  <si>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</si>
  <si>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</si>
  <si>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</si>
  <si>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</si>
  <si>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</si>
  <si>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</si>
  <si>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</si>
  <si>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</si>
  <si>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</si>
  <si>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</si>
  <si>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</si>
  <si>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</si>
  <si>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</si>
  <si>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</si>
  <si>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</si>
  <si>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</si>
  <si>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</si>
  <si>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</si>
  <si>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</si>
  <si>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</si>
  <si>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</si>
  <si>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</si>
  <si>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</si>
  <si>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</si>
  <si>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</si>
  <si>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</si>
  <si>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</si>
  <si>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</si>
  <si>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</si>
  <si>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</si>
  <si>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</si>
  <si>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</si>
  <si>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</si>
  <si>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</si>
  <si>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</si>
  <si>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</si>
  <si>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</si>
  <si>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</si>
  <si>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</si>
  <si>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</si>
  <si>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</si>
  <si>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</si>
  <si>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</si>
  <si>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</si>
  <si>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</si>
  <si>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</si>
  <si>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</si>
  <si>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</si>
  <si>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</si>
  <si>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</si>
  <si>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</si>
  <si>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</si>
  <si>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</si>
  <si>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</si>
  <si>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</si>
  <si>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</si>
  <si>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</si>
  <si>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</si>
  <si>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</si>
  <si>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</si>
  <si>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</si>
  <si>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</si>
  <si>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</si>
  <si>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</si>
  <si>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</si>
  <si>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</si>
  <si>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</si>
  <si>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</si>
  <si>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</si>
  <si>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</si>
  <si>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</si>
  <si>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</si>
  <si>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</si>
  <si>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</si>
  <si>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</si>
  <si>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</si>
  <si>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</si>
  <si>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</si>
  <si>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</si>
  <si>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</si>
  <si>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</si>
  <si>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</si>
  <si>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</si>
  <si>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</si>
  <si>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</si>
  <si>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</si>
  <si>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</si>
  <si>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</si>
  <si>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</si>
  <si>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</si>
  <si>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</si>
  <si>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</si>
  <si>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</si>
  <si>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</si>
  <si>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</si>
  <si>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</si>
  <si>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</si>
  <si>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</si>
  <si>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</si>
  <si>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</si>
  <si>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</si>
  <si>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</si>
  <si>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</si>
  <si>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</si>
  <si>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</si>
  <si>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</si>
  <si>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</si>
  <si>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</si>
  <si>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</si>
  <si>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</si>
  <si>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</si>
  <si>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</si>
  <si>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</si>
  <si>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</si>
  <si>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</si>
  <si>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</si>
  <si>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</si>
  <si>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</si>
  <si>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</si>
  <si>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</si>
  <si>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</si>
  <si>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</si>
  <si>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</si>
  <si>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</si>
  <si>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</si>
  <si>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</si>
  <si>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</si>
  <si>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</si>
  <si>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</si>
  <si>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</si>
  <si>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</si>
  <si>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</si>
  <si>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</si>
  <si>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</si>
  <si>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</si>
  <si>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</si>
  <si>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</si>
  <si>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</si>
  <si>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</si>
  <si>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</si>
  <si>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</si>
  <si>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</si>
  <si>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</si>
  <si>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</si>
  <si>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</si>
  <si>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</si>
  <si>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</si>
  <si>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</si>
  <si>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</si>
  <si>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</si>
  <si>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</si>
  <si>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</si>
  <si>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</si>
  <si>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</si>
  <si>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</si>
  <si>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</si>
  <si>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</si>
  <si>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</si>
  <si>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</si>
  <si>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</si>
  <si>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</si>
  <si>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</si>
  <si>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</si>
  <si>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</si>
  <si>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</si>
  <si>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</si>
  <si>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</si>
  <si>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</si>
  <si>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</si>
  <si>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</si>
  <si>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</si>
  <si>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</si>
  <si>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</si>
  <si>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</si>
  <si>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</si>
  <si>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</si>
  <si>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</si>
  <si>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</si>
  <si>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</si>
  <si>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</si>
  <si>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</si>
  <si>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</si>
  <si>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</si>
  <si>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</si>
  <si>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</si>
  <si>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</si>
  <si>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</si>
  <si>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</si>
  <si>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</si>
  <si>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</si>
  <si>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</si>
  <si>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</si>
  <si>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</si>
  <si>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</si>
  <si>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</si>
  <si>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</si>
  <si>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</si>
  <si>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</si>
  <si>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</si>
  <si>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</si>
  <si>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</si>
  <si>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</si>
  <si>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</si>
  <si>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</si>
  <si>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</si>
  <si>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</si>
  <si>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</si>
  <si>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</si>
  <si>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</si>
  <si>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</si>
  <si>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</si>
  <si>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</si>
  <si>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</si>
  <si>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</si>
  <si>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</si>
  <si>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</si>
  <si>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</si>
  <si>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</si>
  <si>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</si>
  <si>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</si>
  <si>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</si>
  <si>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</si>
  <si>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</si>
  <si>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</si>
  <si>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</si>
  <si>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</si>
  <si>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</si>
  <si>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</si>
  <si>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</si>
  <si>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</si>
  <si>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</si>
  <si>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</si>
  <si>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</si>
  <si>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</si>
  <si>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</si>
  <si>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</si>
  <si>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</si>
  <si>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</si>
  <si>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</si>
  <si>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</si>
  <si>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</si>
  <si>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</si>
  <si>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</si>
  <si>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</si>
  <si>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</si>
  <si>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</si>
  <si>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</si>
  <si>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</si>
  <si>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</si>
  <si>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</si>
  <si>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</si>
  <si>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</si>
  <si>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</si>
  <si>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</si>
  <si>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</si>
  <si>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</si>
  <si>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</si>
  <si>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</si>
  <si>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</si>
  <si>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</si>
  <si>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</si>
  <si>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</si>
  <si>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</si>
  <si>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</si>
  <si>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</si>
  <si>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</si>
  <si>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</si>
  <si>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</si>
  <si>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</si>
  <si>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</si>
  <si>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</si>
  <si>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</si>
  <si>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</si>
  <si>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</si>
  <si>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</si>
  <si>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</si>
  <si>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</si>
  <si>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</si>
  <si>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</si>
  <si>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</si>
  <si>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</si>
  <si>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</si>
  <si>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</si>
  <si>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</si>
  <si>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</si>
  <si>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</si>
  <si>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</si>
  <si>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</si>
  <si>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</si>
  <si>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</si>
  <si>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</si>
  <si>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</si>
  <si>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</si>
  <si>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</si>
  <si>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</si>
  <si>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</si>
  <si>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</si>
  <si>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</si>
  <si>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</si>
  <si>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</si>
  <si>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</si>
  <si>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</si>
  <si>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</si>
  <si>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</si>
  <si>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</si>
  <si>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</si>
  <si>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</si>
  <si>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</si>
  <si>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</si>
  <si>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</si>
  <si>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</si>
  <si>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</si>
  <si>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</si>
  <si>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</si>
  <si>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</si>
  <si>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</si>
  <si>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</si>
  <si>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</si>
  <si>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</si>
  <si>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</si>
  <si>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</si>
  <si>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</si>
  <si>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</si>
  <si>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</si>
  <si>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</si>
  <si>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</si>
  <si>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</si>
  <si>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</si>
  <si>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</si>
  <si>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</si>
  <si>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</si>
  <si>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</si>
  <si>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</si>
  <si>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</si>
  <si>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</si>
  <si>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</si>
  <si>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</si>
  <si>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</si>
  <si>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</si>
  <si>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</si>
  <si>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</si>
  <si>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</si>
  <si>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</si>
  <si>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</si>
  <si>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</si>
  <si>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</si>
  <si>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</si>
  <si>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</si>
  <si>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</si>
  <si>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</si>
  <si>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</si>
  <si>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</si>
  <si>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</si>
  <si>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</si>
  <si>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</si>
  <si>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</si>
  <si>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</si>
  <si>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</si>
  <si>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</si>
  <si>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</si>
  <si>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</si>
  <si>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</si>
  <si>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</si>
  <si>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</si>
  <si>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</si>
  <si>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</si>
  <si>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</si>
  <si>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</si>
  <si>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</si>
  <si>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</si>
  <si>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</si>
  <si>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</si>
  <si>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</si>
  <si>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</si>
  <si>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</si>
  <si>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</si>
  <si>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</si>
  <si>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</si>
  <si>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</si>
  <si>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</si>
  <si>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</si>
  <si>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</si>
  <si>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</si>
  <si>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</si>
  <si>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</si>
  <si>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</si>
  <si>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</si>
  <si>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</si>
  <si>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</si>
  <si>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</si>
  <si>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</si>
  <si>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</si>
  <si>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</si>
  <si>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</si>
  <si>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</si>
  <si>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</si>
  <si>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</si>
  <si>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</si>
  <si>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</si>
  <si>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</si>
  <si>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</si>
  <si>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</si>
  <si>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</si>
  <si>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</si>
  <si>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</si>
  <si>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</si>
  <si>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</si>
  <si>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</si>
  <si>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</si>
  <si>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</si>
  <si>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</si>
  <si>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</si>
  <si>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</si>
  <si>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</si>
  <si>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</si>
  <si>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</si>
  <si>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</si>
  <si>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</si>
  <si>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</si>
  <si>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</si>
  <si>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</si>
  <si>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</si>
  <si>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</si>
  <si>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</si>
  <si>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</si>
  <si>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</si>
  <si>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</si>
  <si>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</si>
  <si>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</si>
  <si>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</si>
  <si>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</si>
  <si>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</si>
  <si>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</si>
  <si>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</si>
  <si>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</si>
  <si>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</si>
  <si>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</si>
  <si>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</si>
  <si>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</si>
  <si>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</si>
  <si>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</si>
  <si>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</si>
  <si>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</si>
  <si>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</si>
  <si>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</si>
  <si>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</si>
  <si>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</si>
  <si>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</si>
  <si>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</si>
  <si>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</si>
  <si>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</si>
  <si>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</si>
  <si>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</si>
  <si>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</si>
  <si>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</si>
  <si>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</si>
  <si>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</si>
  <si>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</si>
  <si>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</si>
  <si>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</si>
  <si>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</si>
  <si>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</si>
  <si>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</si>
  <si>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</si>
  <si>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</si>
  <si>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</si>
  <si>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</si>
  <si>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</si>
  <si>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</si>
  <si>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</si>
  <si>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</si>
  <si>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</si>
  <si>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</si>
  <si>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</si>
  <si>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</si>
  <si>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</si>
  <si>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</si>
  <si>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</si>
  <si>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</si>
  <si>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</si>
  <si>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</si>
  <si>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</si>
  <si>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</si>
  <si>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</si>
  <si>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</si>
  <si>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</si>
  <si>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</si>
  <si>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</si>
  <si>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</si>
  <si>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</si>
  <si>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</si>
  <si>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</si>
  <si>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</si>
  <si>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</si>
  <si>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</si>
  <si>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</si>
  <si>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</si>
  <si>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</si>
  <si>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</si>
  <si>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</si>
  <si>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</si>
  <si>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</si>
  <si>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</si>
  <si>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</si>
  <si>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</si>
  <si>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</si>
  <si>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</si>
  <si>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</si>
  <si>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</si>
  <si>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</si>
  <si>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</si>
  <si>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</si>
  <si>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</si>
  <si>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</si>
  <si>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</si>
  <si>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</si>
  <si>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</si>
  <si>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</si>
  <si>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</si>
  <si>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</si>
  <si>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</si>
  <si>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</si>
  <si>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</si>
  <si>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</si>
  <si>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</si>
  <si>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</si>
  <si>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</si>
  <si>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</si>
  <si>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</si>
  <si>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</si>
  <si>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</si>
  <si>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</si>
  <si>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</si>
  <si>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</si>
  <si>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</si>
  <si>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</si>
  <si>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</si>
  <si>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</si>
  <si>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</si>
  <si>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</si>
  <si>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</si>
  <si>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</si>
  <si>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</si>
  <si>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</si>
  <si>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</si>
  <si>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</si>
  <si>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</si>
  <si>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</si>
  <si>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</si>
  <si>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</si>
  <si>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</si>
  <si>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</si>
  <si>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</si>
  <si>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</si>
  <si>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</si>
  <si>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</si>
  <si>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</si>
  <si>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</si>
  <si>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</si>
  <si>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</si>
  <si>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</si>
  <si>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</si>
  <si>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</si>
  <si>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</si>
  <si>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</si>
  <si>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</si>
  <si>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</si>
  <si>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</si>
  <si>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</si>
  <si>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</si>
  <si>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</si>
  <si>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</si>
  <si>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</si>
  <si>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</si>
  <si>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</si>
  <si>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</si>
  <si>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</si>
  <si>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</si>
  <si>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</si>
  <si>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</si>
  <si>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</si>
  <si>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</si>
  <si>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</si>
  <si>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</si>
  <si>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</si>
  <si>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</si>
  <si>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</si>
  <si>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</si>
  <si>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</si>
  <si>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</si>
  <si>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</si>
  <si>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</si>
  <si>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</si>
  <si>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</si>
  <si>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</si>
  <si>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</si>
  <si>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</si>
  <si>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</si>
  <si>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</si>
  <si>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</si>
  <si>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</si>
  <si>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</si>
  <si>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</si>
  <si>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</si>
  <si>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</si>
  <si>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</si>
  <si>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</si>
  <si>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</si>
  <si>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</si>
  <si>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</si>
  <si>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</si>
  <si>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</si>
  <si>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</si>
  <si>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</si>
  <si>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</si>
  <si>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</si>
  <si>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</si>
  <si>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</si>
  <si>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</si>
  <si>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</si>
  <si>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</si>
  <si>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</si>
  <si>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</si>
  <si>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</si>
  <si>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</si>
  <si>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</si>
  <si>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</si>
  <si>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</si>
  <si>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</si>
  <si>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</si>
  <si>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</si>
  <si>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</si>
  <si>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</si>
  <si>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</si>
  <si>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</si>
  <si>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</si>
  <si>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</si>
  <si>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</si>
  <si>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</si>
  <si>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</si>
  <si>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</si>
  <si>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</si>
  <si>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</si>
  <si>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</si>
  <si>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</si>
  <si>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</si>
  <si>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</si>
  <si>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</si>
  <si>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</si>
  <si>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</si>
  <si>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</si>
  <si>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</si>
  <si>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</si>
  <si>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</si>
  <si>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</si>
  <si>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</si>
  <si>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</si>
  <si>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</si>
  <si>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</si>
  <si>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</si>
  <si>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</si>
  <si>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</si>
  <si>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</si>
  <si>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</si>
  <si>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</si>
  <si>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</si>
  <si>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</si>
  <si>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</si>
  <si>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</si>
  <si>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</si>
  <si>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</si>
  <si>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</si>
  <si>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</si>
  <si>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</si>
  <si>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</si>
  <si>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</si>
  <si>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</si>
  <si>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</si>
  <si>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</si>
  <si>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</si>
  <si>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</si>
  <si>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</si>
  <si>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</si>
  <si>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</si>
  <si>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</si>
  <si>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</si>
  <si>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</si>
  <si>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</si>
  <si>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</si>
  <si>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</si>
  <si>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</si>
  <si>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</si>
  <si>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</si>
  <si>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</si>
  <si>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</si>
  <si>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</si>
  <si>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</si>
  <si>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</si>
  <si>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</si>
  <si>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</si>
  <si>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</si>
  <si>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</si>
  <si>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</si>
  <si>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</si>
  <si>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</si>
  <si>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</si>
  <si>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</si>
  <si>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</si>
  <si>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</si>
  <si>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</si>
  <si>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</si>
  <si>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</si>
  <si>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</si>
  <si>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</si>
  <si>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</si>
  <si>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</si>
  <si>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</si>
  <si>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</si>
  <si>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</si>
  <si>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</si>
  <si>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</si>
  <si>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</si>
  <si>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</si>
  <si>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</si>
  <si>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</si>
  <si>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</si>
  <si>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</si>
  <si>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</si>
  <si>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</si>
  <si>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</si>
  <si>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</si>
  <si>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</si>
  <si>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</si>
  <si>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</si>
  <si>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</si>
  <si>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</si>
  <si>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</si>
  <si>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</si>
  <si>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</si>
  <si>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</si>
  <si>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</si>
  <si>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</si>
  <si>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</si>
  <si>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</si>
  <si>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</si>
  <si>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</si>
  <si>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</si>
  <si>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</si>
  <si>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</si>
  <si>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</si>
  <si>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</si>
  <si>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</si>
  <si>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</si>
  <si>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</si>
  <si>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</si>
  <si>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</si>
  <si>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</si>
  <si>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</si>
  <si>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</si>
  <si>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</si>
  <si>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</si>
  <si>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</si>
  <si>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</si>
  <si>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</si>
  <si>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</si>
  <si>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</si>
  <si>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</si>
  <si>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</si>
  <si>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</si>
  <si>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</si>
  <si>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</si>
  <si>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</si>
  <si>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</si>
  <si>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</si>
  <si>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</si>
  <si>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</si>
  <si>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</si>
  <si>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</si>
  <si>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</si>
  <si>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</si>
  <si>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</si>
  <si>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</si>
  <si>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</si>
  <si>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</si>
  <si>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</si>
  <si>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</si>
  <si>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</si>
  <si>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</si>
  <si>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</si>
  <si>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</si>
  <si>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</si>
  <si>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</si>
  <si>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</si>
  <si>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</si>
  <si>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</si>
  <si>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</si>
  <si>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</si>
  <si>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</si>
  <si>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</si>
  <si>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</si>
  <si>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</si>
  <si>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</si>
  <si>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</si>
  <si>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</si>
  <si>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</si>
  <si>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</si>
  <si>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</si>
  <si>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</si>
  <si>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</si>
  <si>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</si>
  <si>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</si>
  <si>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</si>
  <si>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</si>
  <si>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</si>
  <si>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</si>
  <si>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</si>
  <si>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</si>
  <si>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</si>
  <si>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</si>
  <si>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</si>
  <si>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</si>
  <si>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</si>
  <si>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</si>
  <si>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</si>
  <si>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</si>
  <si>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</si>
  <si>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</si>
  <si>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</si>
  <si>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</si>
  <si>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</si>
  <si>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</si>
  <si>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</si>
  <si>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</si>
  <si>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</si>
  <si>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</si>
  <si>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</si>
  <si>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</si>
  <si>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</si>
  <si>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</si>
  <si>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</si>
  <si>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</si>
  <si>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</si>
  <si>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</si>
  <si>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</si>
  <si>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</si>
  <si>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</si>
  <si>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</si>
  <si>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</si>
  <si>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</si>
  <si>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</si>
  <si>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</si>
  <si>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</si>
  <si>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</si>
  <si>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</si>
  <si>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</si>
  <si>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</si>
  <si>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</si>
  <si>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</si>
  <si>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</si>
  <si>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</si>
  <si>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</si>
  <si>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</si>
  <si>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</si>
  <si>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</si>
  <si>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</si>
  <si>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</si>
  <si>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</si>
  <si>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</si>
  <si>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</si>
  <si>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</si>
  <si>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</si>
  <si>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</si>
  <si>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</si>
  <si>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</si>
  <si>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</si>
  <si>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</si>
  <si>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</si>
  <si>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</si>
  <si>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</si>
  <si>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</si>
  <si>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</si>
  <si>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</si>
  <si>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</si>
  <si>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</si>
  <si>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</si>
  <si>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</si>
  <si>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</si>
  <si>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</si>
  <si>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</si>
  <si>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</si>
  <si>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</si>
  <si>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</si>
  <si>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</si>
  <si>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</si>
  <si>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</si>
  <si>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</si>
  <si>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</si>
  <si>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</si>
  <si>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</si>
  <si>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</si>
  <si>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</si>
  <si>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</si>
  <si>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</si>
  <si>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</si>
  <si>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</si>
  <si>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</si>
  <si>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</si>
  <si>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</si>
  <si>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</si>
  <si>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</si>
  <si>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</si>
  <si>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</si>
  <si>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</si>
  <si>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</si>
  <si>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</si>
  <si>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</si>
  <si>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</si>
  <si>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</si>
  <si>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</si>
  <si>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</si>
  <si>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</si>
  <si>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</si>
  <si>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</si>
  <si>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</si>
  <si>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</si>
  <si>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</si>
  <si>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</si>
  <si>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</si>
  <si>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</si>
  <si>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</si>
  <si>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</si>
  <si>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</si>
  <si>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</si>
  <si>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</si>
  <si>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</si>
  <si>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</si>
  <si>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</si>
  <si>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</si>
  <si>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</si>
  <si>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</si>
  <si>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</si>
  <si>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</si>
  <si>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</si>
  <si>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</si>
  <si>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</si>
  <si>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</si>
  <si>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</si>
  <si>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</si>
  <si>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</si>
  <si>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</si>
  <si>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</si>
  <si>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</si>
  <si>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</si>
  <si>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</si>
  <si>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</si>
  <si>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</si>
  <si>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</si>
  <si>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</si>
  <si>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</si>
  <si>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</si>
  <si>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</si>
  <si>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</si>
  <si>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</si>
  <si>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</si>
  <si>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</si>
  <si>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</si>
  <si>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</si>
  <si>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</si>
  <si>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</si>
  <si>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</si>
  <si>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</si>
  <si>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</si>
  <si>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</si>
  <si>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</si>
  <si>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</si>
  <si>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</si>
  <si>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</si>
  <si>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</si>
  <si>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</si>
  <si>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</si>
  <si>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</si>
  <si>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</si>
  <si>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</si>
  <si>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</si>
  <si>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</si>
  <si>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</si>
  <si>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</si>
  <si>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</si>
  <si>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</si>
  <si>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</si>
  <si>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</si>
  <si>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</si>
  <si>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</si>
  <si>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</si>
  <si>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</si>
  <si>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</si>
  <si>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</si>
  <si>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</si>
  <si>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</si>
  <si>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</si>
  <si>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</si>
  <si>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</si>
  <si>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</si>
  <si>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</si>
  <si>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</si>
  <si>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</si>
  <si>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</si>
  <si>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</si>
  <si>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</si>
  <si>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</si>
  <si>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</si>
  <si>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</si>
  <si>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</si>
  <si>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</si>
  <si>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</si>
  <si>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</si>
  <si>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</si>
  <si>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</si>
  <si>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</si>
  <si>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</si>
  <si>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</si>
  <si>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</si>
  <si>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</si>
  <si>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</si>
  <si>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</si>
  <si>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</si>
  <si>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</si>
  <si>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</si>
  <si>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</si>
  <si>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</si>
  <si>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</si>
  <si>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</si>
  <si>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</si>
  <si>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</si>
  <si>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</si>
  <si>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</si>
  <si>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</si>
  <si>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</si>
  <si>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</si>
  <si>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</si>
  <si>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</si>
  <si>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</si>
  <si>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</si>
  <si>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</si>
  <si>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</si>
  <si>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</si>
  <si>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</si>
  <si>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</si>
  <si>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</si>
  <si>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</si>
  <si>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</si>
  <si>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</si>
  <si>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</si>
  <si>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</si>
  <si>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</si>
  <si>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</si>
  <si>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</si>
  <si>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</si>
  <si>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</si>
  <si>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</si>
  <si>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</si>
  <si>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</si>
  <si>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</si>
  <si>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</si>
  <si>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</si>
  <si>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</si>
  <si>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</si>
  <si>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</si>
  <si>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</si>
  <si>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</si>
  <si>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</si>
  <si>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</si>
  <si>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</si>
  <si>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</si>
  <si>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</si>
  <si>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</si>
  <si>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</si>
  <si>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</si>
  <si>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</si>
  <si>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</si>
  <si>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</si>
  <si>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</si>
  <si>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</si>
  <si>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</si>
  <si>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</si>
  <si>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</si>
  <si>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</si>
  <si>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</si>
  <si>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</si>
  <si>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</si>
  <si>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</si>
  <si>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</si>
  <si>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</si>
  <si>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</si>
  <si>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</si>
  <si>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</si>
  <si>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</si>
  <si>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</si>
  <si>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</si>
  <si>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</si>
  <si>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</si>
  <si>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</si>
  <si>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</si>
  <si>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</si>
  <si>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</si>
  <si>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</si>
  <si>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</si>
  <si>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</si>
  <si>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</si>
  <si>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</si>
  <si>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</si>
  <si>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</si>
  <si>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</si>
  <si>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</si>
  <si>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</si>
  <si>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</si>
  <si>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</si>
  <si>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</si>
  <si>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</si>
  <si>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</si>
  <si>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</si>
  <si>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</si>
  <si>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</si>
  <si>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</si>
  <si>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</si>
  <si>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</si>
  <si>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</si>
  <si>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</si>
  <si>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</si>
  <si>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</si>
  <si>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</si>
  <si>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</si>
  <si>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</si>
  <si>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</si>
  <si>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</si>
  <si>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</si>
  <si>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</si>
  <si>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</si>
  <si>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</si>
  <si>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</si>
  <si>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</si>
  <si>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</si>
  <si>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</si>
  <si>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</si>
  <si>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</si>
  <si>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</si>
  <si>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</si>
  <si>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</si>
  <si>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</si>
  <si>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</si>
  <si>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</si>
  <si>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</si>
  <si>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</si>
  <si>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</si>
  <si>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</si>
  <si>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</si>
  <si>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</si>
  <si>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</si>
  <si>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</si>
  <si>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</si>
  <si>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</si>
  <si>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</si>
  <si>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</si>
  <si>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</si>
  <si>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</si>
  <si>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</si>
  <si>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</si>
  <si>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</si>
  <si>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</si>
  <si>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</si>
  <si>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</si>
  <si>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</si>
  <si>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</si>
  <si>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</si>
  <si>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</si>
  <si>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</si>
  <si>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</si>
  <si>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</si>
  <si>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</si>
  <si>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</si>
  <si>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</si>
  <si>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</si>
  <si>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</si>
  <si>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</si>
  <si>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</si>
  <si>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</si>
  <si>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</si>
  <si>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</si>
  <si>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</si>
  <si>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</si>
  <si>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</si>
  <si>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</si>
  <si>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</si>
  <si>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</si>
  <si>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</si>
  <si>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</si>
  <si>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</si>
  <si>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</si>
  <si>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</si>
  <si>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</si>
  <si>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</si>
  <si>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</si>
  <si>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</si>
  <si>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</si>
  <si>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</si>
  <si>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</si>
  <si>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</si>
  <si>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</si>
  <si>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</si>
  <si>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</si>
  <si>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</si>
  <si>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</si>
  <si>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</si>
  <si>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</si>
  <si>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</si>
  <si>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</si>
  <si>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</si>
  <si>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</si>
  <si>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</si>
  <si>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</si>
  <si>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</si>
  <si>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</si>
  <si>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</si>
  <si>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</si>
  <si>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</si>
  <si>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</si>
  <si>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</si>
  <si>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</si>
  <si>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</si>
  <si>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</si>
  <si>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</si>
  <si>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</si>
  <si>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</si>
  <si>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</si>
  <si>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</si>
  <si>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</si>
  <si>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</si>
  <si>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</si>
  <si>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</si>
  <si>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</si>
  <si>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</si>
  <si>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</si>
  <si>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</si>
  <si>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</si>
  <si>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</si>
  <si>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</si>
  <si>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</si>
  <si>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</si>
  <si>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</si>
  <si>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</si>
  <si>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</si>
  <si>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</si>
  <si>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</si>
  <si>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</si>
  <si>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</si>
  <si>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</si>
  <si>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</si>
  <si>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</si>
  <si>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</si>
  <si>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</si>
  <si>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</si>
  <si>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</si>
  <si>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</si>
  <si>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</si>
  <si>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</si>
  <si>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</si>
  <si>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</si>
  <si>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</si>
  <si>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</si>
  <si>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</si>
  <si>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</si>
  <si>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</si>
  <si>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</si>
  <si>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</si>
  <si>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</si>
  <si>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</si>
  <si>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</si>
  <si>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</si>
  <si>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</si>
  <si>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</si>
  <si>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</si>
  <si>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</si>
  <si>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</si>
  <si>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</si>
  <si>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</si>
  <si>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</si>
  <si>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</si>
  <si>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</si>
  <si>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</si>
  <si>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</si>
  <si>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</si>
  <si>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</si>
  <si>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</si>
  <si>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</si>
  <si>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</si>
  <si>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</si>
  <si>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</si>
  <si>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</si>
  <si>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</si>
  <si>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</si>
  <si>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</si>
  <si>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</si>
  <si>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</si>
  <si>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</si>
  <si>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</si>
  <si>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</si>
  <si>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</si>
  <si>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</si>
  <si>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</si>
  <si>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</si>
  <si>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</si>
  <si>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</si>
  <si>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</si>
  <si>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</si>
  <si>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</si>
  <si>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</si>
  <si>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</si>
  <si>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</si>
  <si>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</si>
  <si>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</si>
  <si>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</si>
  <si>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</si>
  <si>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</si>
  <si>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</si>
  <si>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</si>
  <si>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</si>
  <si>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</si>
  <si>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</si>
  <si>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</si>
  <si>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</si>
  <si>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</si>
  <si>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</si>
  <si>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</si>
  <si>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</si>
  <si>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</si>
  <si>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</si>
  <si>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</si>
  <si>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</si>
  <si>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</si>
  <si>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</si>
  <si>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</si>
  <si>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</si>
  <si>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</si>
  <si>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</si>
  <si>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</si>
  <si>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</si>
  <si>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</si>
  <si>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</si>
  <si>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</si>
  <si>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</si>
  <si>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</si>
  <si>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</si>
  <si>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</si>
  <si>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</si>
  <si>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</si>
  <si>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</si>
  <si>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</si>
  <si>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</si>
  <si>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</si>
  <si>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</si>
  <si>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</si>
  <si>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</si>
  <si>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</si>
  <si>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</si>
  <si>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</si>
  <si>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</si>
  <si>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</si>
  <si>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</si>
  <si>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</si>
  <si>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</si>
  <si>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</si>
  <si>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</si>
  <si>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</si>
  <si>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</si>
  <si>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</si>
  <si>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</si>
  <si>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</si>
  <si>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</si>
  <si>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</si>
  <si>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</si>
  <si>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</si>
  <si>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</si>
  <si>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</si>
  <si>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</si>
  <si>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</si>
  <si>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</si>
  <si>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</si>
  <si>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</si>
  <si>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</si>
  <si>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</si>
  <si>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</si>
  <si>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</si>
  <si>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</si>
  <si>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</si>
  <si>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</si>
  <si>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</si>
  <si>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</si>
  <si>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</si>
  <si>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</si>
  <si>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</si>
  <si>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</si>
  <si>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</si>
  <si>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</si>
  <si>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</si>
  <si>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</si>
  <si>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</si>
  <si>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</si>
  <si>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</si>
  <si>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</si>
  <si>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</si>
  <si>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</si>
  <si>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</si>
  <si>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</si>
  <si>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</si>
  <si>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</si>
  <si>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</si>
  <si>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</si>
  <si>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</si>
  <si>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</si>
  <si>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</si>
  <si>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</si>
  <si>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</si>
  <si>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</si>
  <si>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</si>
  <si>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</si>
  <si>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</si>
  <si>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</si>
  <si>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</si>
  <si>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</si>
  <si>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</si>
  <si>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</si>
  <si>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</si>
  <si>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</si>
  <si>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</si>
  <si>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</si>
  <si>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</si>
  <si>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</si>
  <si>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</si>
  <si>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</si>
  <si>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</si>
  <si>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</si>
  <si>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</si>
  <si>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</si>
  <si>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</si>
  <si>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</si>
  <si>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</si>
  <si>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</si>
  <si>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</si>
  <si>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</si>
  <si>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</si>
  <si>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</si>
  <si>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</si>
  <si>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</si>
  <si>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</si>
  <si>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</si>
  <si>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</si>
  <si>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</si>
  <si>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</si>
  <si>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</si>
  <si>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</si>
  <si>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</si>
  <si>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</si>
  <si>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</si>
  <si>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</si>
  <si>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</si>
  <si>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</si>
  <si>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</si>
  <si>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</si>
  <si>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</si>
  <si>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</si>
  <si>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</si>
  <si>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</si>
  <si>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</si>
  <si>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</si>
  <si>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</si>
  <si>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</si>
  <si>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</si>
  <si>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</si>
  <si>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</si>
  <si>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</si>
  <si>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</si>
  <si>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</si>
  <si>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</si>
  <si>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</si>
  <si>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</si>
  <si>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</si>
  <si>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</si>
  <si>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</si>
  <si>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</si>
  <si>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</si>
  <si>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</si>
  <si>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</si>
  <si>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</si>
  <si>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</si>
  <si>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</si>
  <si>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</si>
  <si>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</si>
  <si>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</si>
  <si>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</si>
  <si>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</si>
  <si>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</si>
  <si>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</si>
  <si>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</si>
  <si>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</si>
  <si>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</si>
  <si>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</si>
  <si>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</si>
  <si>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</si>
  <si>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</si>
  <si>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</si>
  <si>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</si>
  <si>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</si>
  <si>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</si>
  <si>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</si>
  <si>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</si>
  <si>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</si>
  <si>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</si>
  <si>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</si>
  <si>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</si>
  <si>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</si>
  <si>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</si>
  <si>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</si>
  <si>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</si>
  <si>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</si>
  <si>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</si>
  <si>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</si>
  <si>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</si>
  <si>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</si>
  <si>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</si>
  <si>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</si>
  <si>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</si>
  <si>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</si>
  <si>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</si>
  <si>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</si>
  <si>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</si>
  <si>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</si>
  <si>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</si>
  <si>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</si>
  <si>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</si>
  <si>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</si>
  <si>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</si>
  <si>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</si>
  <si>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</si>
  <si>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</si>
  <si>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</si>
  <si>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</si>
  <si>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</si>
  <si>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</si>
  <si>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</si>
  <si>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</si>
  <si>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</si>
  <si>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</si>
  <si>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</si>
  <si>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</si>
  <si>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</si>
  <si>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</si>
  <si>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</si>
  <si>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</si>
  <si>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</si>
  <si>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</si>
  <si>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</si>
  <si>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</si>
  <si>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</si>
  <si>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</si>
  <si>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</si>
  <si>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</si>
  <si>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</si>
  <si>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</si>
  <si>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</si>
  <si>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</si>
  <si>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</si>
  <si>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</si>
  <si>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</si>
  <si>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</si>
  <si>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</si>
  <si>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</si>
  <si>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</si>
  <si>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</si>
  <si>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</si>
  <si>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</si>
  <si>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</si>
  <si>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</si>
  <si>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</si>
  <si>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</si>
  <si>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</si>
  <si>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</si>
  <si>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</si>
  <si>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</si>
  <si>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</si>
  <si>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</si>
  <si>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</si>
  <si>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</si>
  <si>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</si>
  <si>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</si>
  <si>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</si>
  <si>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</si>
  <si>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</si>
  <si>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</si>
  <si>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</si>
  <si>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</si>
  <si>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</si>
  <si>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</si>
  <si>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</si>
  <si>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</si>
  <si>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</si>
  <si>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</si>
  <si>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</si>
  <si>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</si>
  <si>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</si>
  <si>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</si>
  <si>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</si>
  <si>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</si>
  <si>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</si>
  <si>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</si>
  <si>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</si>
  <si>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</si>
  <si>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</si>
  <si>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</si>
  <si>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</si>
  <si>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</si>
  <si>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</si>
  <si>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</si>
  <si>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</si>
  <si>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</si>
  <si>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</si>
  <si>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</si>
  <si>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</si>
  <si>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</si>
  <si>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</si>
  <si>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</si>
  <si>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</si>
  <si>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</si>
  <si>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</si>
  <si>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</si>
  <si>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</si>
  <si>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</si>
  <si>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</si>
  <si>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</si>
  <si>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</si>
  <si>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</si>
  <si>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</si>
  <si>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</si>
  <si>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</si>
  <si>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</si>
  <si>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</si>
  <si>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</si>
  <si>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</si>
  <si>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</si>
  <si>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</si>
  <si>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</si>
  <si>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</si>
  <si>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</si>
  <si>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</si>
  <si>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</si>
  <si>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</si>
  <si>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</si>
  <si>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</si>
  <si>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</si>
  <si>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</si>
  <si>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</si>
  <si>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</si>
  <si>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</si>
  <si>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</si>
  <si>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</si>
  <si>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</si>
  <si>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</si>
  <si>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</si>
  <si>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</si>
  <si>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</si>
  <si>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</si>
  <si>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</si>
  <si>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</si>
  <si>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</si>
  <si>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</si>
  <si>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</si>
  <si>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</si>
  <si>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</si>
  <si>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</si>
  <si>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</si>
  <si>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</si>
  <si>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</si>
  <si>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</si>
  <si>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</si>
  <si>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</si>
  <si>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</si>
  <si>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</si>
  <si>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</si>
  <si>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</si>
  <si>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</si>
  <si>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</si>
  <si>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</si>
  <si>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</si>
  <si>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</si>
  <si>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</si>
  <si>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</si>
  <si>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</si>
  <si>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</si>
  <si>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</si>
  <si>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</si>
  <si>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</si>
  <si>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</si>
  <si>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</si>
  <si>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</si>
  <si>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</si>
  <si>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</si>
  <si>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</si>
  <si>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</si>
  <si>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</si>
  <si>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</si>
  <si>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</si>
  <si>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</si>
  <si>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</si>
  <si>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</si>
  <si>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</si>
  <si>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</si>
  <si>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</si>
  <si>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</si>
  <si>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</si>
  <si>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</si>
  <si>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</si>
  <si>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</si>
  <si>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</si>
  <si>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</si>
  <si>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</si>
  <si>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</si>
  <si>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</si>
  <si>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</si>
  <si>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</si>
  <si>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</si>
  <si>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</si>
  <si>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</si>
  <si>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</si>
  <si>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</si>
  <si>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</si>
  <si>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</si>
  <si>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</si>
  <si>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</si>
  <si>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</si>
  <si>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</si>
  <si>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</si>
  <si>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</si>
  <si>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</si>
  <si>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</si>
  <si>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</si>
  <si>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</si>
  <si>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</si>
  <si>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</si>
  <si>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</si>
  <si>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</si>
  <si>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</si>
  <si>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</si>
  <si>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</si>
  <si>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</si>
  <si>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</si>
  <si>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</si>
  <si>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</si>
  <si>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</si>
  <si>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</si>
  <si>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</si>
  <si>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</si>
  <si>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</si>
  <si>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</si>
  <si>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</si>
  <si>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</si>
  <si>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</si>
  <si>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</si>
  <si>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</si>
  <si>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</si>
  <si>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</si>
  <si>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</si>
  <si>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</si>
  <si>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</si>
  <si>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</si>
  <si>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</si>
  <si>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</si>
  <si>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</si>
  <si>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</si>
  <si>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</si>
  <si>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</si>
  <si>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</si>
  <si>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</si>
  <si>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</si>
  <si>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</si>
  <si>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</si>
  <si>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</si>
  <si>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</si>
  <si>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</si>
  <si>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</si>
  <si>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</si>
  <si>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</si>
  <si>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</si>
  <si>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</si>
  <si>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</si>
  <si>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</si>
  <si>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</si>
  <si>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</si>
  <si>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</si>
  <si>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</si>
  <si>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</si>
  <si>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</si>
  <si>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</si>
  <si>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</si>
  <si>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</si>
  <si>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</si>
  <si>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</si>
  <si>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</si>
  <si>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</si>
  <si>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</si>
  <si>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</si>
  <si>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</si>
  <si>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</si>
  <si>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</si>
  <si>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</si>
  <si>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</si>
  <si>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</si>
  <si>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</si>
  <si>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</si>
  <si>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</si>
  <si>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</si>
  <si>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</si>
  <si>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</si>
  <si>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</si>
  <si>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</si>
  <si>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</si>
  <si>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</si>
  <si>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</si>
  <si>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</si>
  <si>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</si>
  <si>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</si>
  <si>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</si>
  <si>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</si>
  <si>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</si>
  <si>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</si>
  <si>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</si>
  <si>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</si>
  <si>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</si>
  <si>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</si>
  <si>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</si>
  <si>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</si>
  <si>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</si>
  <si>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</si>
  <si>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</si>
  <si>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</si>
  <si>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</si>
  <si>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</si>
  <si>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</si>
  <si>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</si>
  <si>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</si>
  <si>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</si>
  <si>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</si>
  <si>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</si>
  <si>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</si>
  <si>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</si>
  <si>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</si>
  <si>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</si>
  <si>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</si>
  <si>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</si>
  <si>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</si>
  <si>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</si>
  <si>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</si>
  <si>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</si>
  <si>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</si>
  <si>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</si>
  <si>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</si>
  <si>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</si>
  <si>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</si>
  <si>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</si>
  <si>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</si>
  <si>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</si>
  <si>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</si>
  <si>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</si>
  <si>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</si>
  <si>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</si>
  <si>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</si>
  <si>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</si>
  <si>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</si>
  <si>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</si>
  <si>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</si>
  <si>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</si>
  <si>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</si>
  <si>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</si>
  <si>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</si>
  <si>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</si>
  <si>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</si>
  <si>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</si>
  <si>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</si>
  <si>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</si>
  <si>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</si>
  <si>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</si>
  <si>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</si>
  <si>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</si>
  <si>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</si>
  <si>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</si>
  <si>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</si>
  <si>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</si>
  <si>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</si>
  <si>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</si>
  <si>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</si>
  <si>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</si>
  <si>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</si>
  <si>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</si>
  <si>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</si>
  <si>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</si>
  <si>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</si>
  <si>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</si>
  <si>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</si>
  <si>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</si>
  <si>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</si>
  <si>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</si>
  <si>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</si>
  <si>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</si>
  <si>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</si>
  <si>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</si>
  <si>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</si>
  <si>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</si>
  <si>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</si>
  <si>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</si>
  <si>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</si>
  <si>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</si>
  <si>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</si>
  <si>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</si>
  <si>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</si>
  <si>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</si>
  <si>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</si>
  <si>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</si>
  <si>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</si>
  <si>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</si>
  <si>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</si>
  <si>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</si>
  <si>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</si>
  <si>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</si>
  <si>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</si>
  <si>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</si>
  <si>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</si>
  <si>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</si>
  <si>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</si>
  <si>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</si>
  <si>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</si>
  <si>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</si>
  <si>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</si>
  <si>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</si>
  <si>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</si>
  <si>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</si>
  <si>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</si>
  <si>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</si>
  <si>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</si>
  <si>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</si>
  <si>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</si>
  <si>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</si>
  <si>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</si>
  <si>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</si>
  <si>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</si>
  <si>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</si>
  <si>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</si>
  <si>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</si>
  <si>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</si>
  <si>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</si>
  <si>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</si>
  <si>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</si>
  <si>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</si>
  <si>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</si>
  <si>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</si>
  <si>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</si>
  <si>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</si>
  <si>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</si>
  <si>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</si>
  <si>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</si>
  <si>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</si>
  <si>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</si>
  <si>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</si>
  <si>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</si>
  <si>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</si>
  <si>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</si>
  <si>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</si>
  <si>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</si>
  <si>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</si>
  <si>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</si>
  <si>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</si>
  <si>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</si>
  <si>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</si>
  <si>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</si>
  <si>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</si>
  <si>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</si>
  <si>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</si>
  <si>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</si>
  <si>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</si>
  <si>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</si>
  <si>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</si>
  <si>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</si>
  <si>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</si>
  <si>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</si>
  <si>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</si>
  <si>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</si>
  <si>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</si>
  <si>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</si>
  <si>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</si>
  <si>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</si>
  <si>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</si>
  <si>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</si>
  <si>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</si>
  <si>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</si>
  <si>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</si>
  <si>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</si>
  <si>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</si>
  <si>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</si>
  <si>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</si>
  <si>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</si>
  <si>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</si>
  <si>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</si>
  <si>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</si>
  <si>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</si>
  <si>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</si>
  <si>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</si>
  <si>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</si>
  <si>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</si>
  <si>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</si>
  <si>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</si>
  <si>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</si>
  <si>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</si>
  <si>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</si>
  <si>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</si>
  <si>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</si>
  <si>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</si>
  <si>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</si>
  <si>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</si>
  <si>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</si>
  <si>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</si>
  <si>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</si>
  <si>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</si>
  <si>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</si>
  <si>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</si>
  <si>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</si>
  <si>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</si>
  <si>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</si>
  <si>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</si>
  <si>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</si>
  <si>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</si>
  <si>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</si>
  <si>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</si>
  <si>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</si>
  <si>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</si>
  <si>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</si>
  <si>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</si>
  <si>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</si>
  <si>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</si>
  <si>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</si>
  <si>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</si>
  <si>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</si>
  <si>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</si>
  <si>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</si>
  <si>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</si>
  <si>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</si>
  <si>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</si>
  <si>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</si>
  <si>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</si>
  <si>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</si>
  <si>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</si>
  <si>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</si>
  <si>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</si>
  <si>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</si>
  <si>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</si>
  <si>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</si>
  <si>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</si>
  <si>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</si>
  <si>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</si>
  <si>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</si>
  <si>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</si>
  <si>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</si>
  <si>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</si>
  <si>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</si>
  <si>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</si>
  <si>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</si>
  <si>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</si>
  <si>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</si>
  <si>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</si>
  <si>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</si>
  <si>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</si>
  <si>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</si>
  <si>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</si>
  <si>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</si>
  <si>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</si>
  <si>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</si>
  <si>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</si>
  <si>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</si>
  <si>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</si>
  <si>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</si>
  <si>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</si>
  <si>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</si>
  <si>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</si>
  <si>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</si>
  <si>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</si>
  <si>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</si>
  <si>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</si>
  <si>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</si>
  <si>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</si>
  <si>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</si>
  <si>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</si>
  <si>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</si>
  <si>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</si>
  <si>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</si>
  <si>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</si>
  <si>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</si>
  <si>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</si>
  <si>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</si>
  <si>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</si>
  <si>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</si>
  <si>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</si>
  <si>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</si>
  <si>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</si>
  <si>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</si>
  <si>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</si>
  <si>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</si>
  <si>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</si>
  <si>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</si>
  <si>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</si>
  <si>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</si>
  <si>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</si>
  <si>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</si>
  <si>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</si>
  <si>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</si>
  <si>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</si>
  <si>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</si>
  <si>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</si>
  <si>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</si>
  <si>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</si>
  <si>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</si>
  <si>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</si>
  <si>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</si>
  <si>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</si>
  <si>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</si>
  <si>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</si>
  <si>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</si>
  <si>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</si>
  <si>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</si>
  <si>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</si>
  <si>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</si>
  <si>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</si>
  <si>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</si>
  <si>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</si>
  <si>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</si>
  <si>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</si>
  <si>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</si>
  <si>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</si>
  <si>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</si>
  <si>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</si>
  <si>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</si>
  <si>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</si>
  <si>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</si>
  <si>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</si>
  <si>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</si>
  <si>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</si>
  <si>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</si>
  <si>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</si>
  <si>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</si>
  <si>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</si>
  <si>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</si>
  <si>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</si>
  <si>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</si>
  <si>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</si>
  <si>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</si>
  <si>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</si>
  <si>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</si>
  <si>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</si>
  <si>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</si>
  <si>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</si>
  <si>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</si>
  <si>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</si>
  <si>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</si>
  <si>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</si>
  <si>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</si>
  <si>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</si>
  <si>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</si>
  <si>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</si>
  <si>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</si>
  <si>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</si>
  <si>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</si>
  <si>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</si>
  <si>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</si>
  <si>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</si>
  <si>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</si>
  <si>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</si>
  <si>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</si>
  <si>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</si>
  <si>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</si>
  <si>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</si>
  <si>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</si>
  <si>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</si>
  <si>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</si>
  <si>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</si>
  <si>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</si>
  <si>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</si>
  <si>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</si>
  <si>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</si>
  <si>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</si>
  <si>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</si>
  <si>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</si>
  <si>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</si>
  <si>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</si>
  <si>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</si>
  <si>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</si>
  <si>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</si>
  <si>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</si>
  <si>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</si>
  <si>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</si>
  <si>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</si>
  <si>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</si>
  <si>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</si>
  <si>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</si>
  <si>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</si>
  <si>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</si>
  <si>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</si>
  <si>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</si>
  <si>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</si>
  <si>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</si>
  <si>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</si>
  <si>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</si>
  <si>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</si>
  <si>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</si>
  <si>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</si>
  <si>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</si>
  <si>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</si>
  <si>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</si>
  <si>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</si>
  <si>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</si>
  <si>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</si>
  <si>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</si>
  <si>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</si>
  <si>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</si>
  <si>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</si>
  <si>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</si>
  <si>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</si>
  <si>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</si>
  <si>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</si>
  <si>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</si>
  <si>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</si>
  <si>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</si>
  <si>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</si>
  <si>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</si>
  <si>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</si>
  <si>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</si>
  <si>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</si>
  <si>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</si>
  <si>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</si>
  <si>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</si>
  <si>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</si>
  <si>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</si>
  <si>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</si>
  <si>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</si>
  <si>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</si>
  <si>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</si>
  <si>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</si>
  <si>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</si>
  <si>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</si>
  <si>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</si>
  <si>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</si>
  <si>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</si>
  <si>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</si>
  <si>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</si>
  <si>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</si>
  <si>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</si>
  <si>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</si>
  <si>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</si>
  <si>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</si>
  <si>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</si>
  <si>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</si>
  <si>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</si>
  <si>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</si>
  <si>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</si>
  <si>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</si>
  <si>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</si>
  <si>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</si>
  <si>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</si>
  <si>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</si>
  <si>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</si>
  <si>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</si>
  <si>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</si>
  <si>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</si>
  <si>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</si>
  <si>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</si>
  <si>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</si>
  <si>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</si>
  <si>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</si>
  <si>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</si>
  <si>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</si>
  <si>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</si>
  <si>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</si>
  <si>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</si>
  <si>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</si>
  <si>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</si>
  <si>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</si>
  <si>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</si>
  <si>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</si>
  <si>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</si>
  <si>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</si>
  <si>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</si>
  <si>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</si>
  <si>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</si>
  <si>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</si>
  <si>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</si>
  <si>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</si>
  <si>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</si>
  <si>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</si>
  <si>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</si>
  <si>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</si>
  <si>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</si>
  <si>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</si>
  <si>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</si>
  <si>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</si>
  <si>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</si>
  <si>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</si>
  <si>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</si>
  <si>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</si>
  <si>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</si>
  <si>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</si>
  <si>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</si>
  <si>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</si>
  <si>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</si>
  <si>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</si>
  <si>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</si>
  <si>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</si>
  <si>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</si>
  <si>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</si>
  <si>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</si>
  <si>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</si>
  <si>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</si>
  <si>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</si>
  <si>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</si>
  <si>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</si>
  <si>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</si>
  <si>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</si>
  <si>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</si>
  <si>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</si>
  <si>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</si>
  <si>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</si>
  <si>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</si>
  <si>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</si>
  <si>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</si>
  <si>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</si>
  <si>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</si>
  <si>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</si>
  <si>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</si>
  <si>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</si>
  <si>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</si>
  <si>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</si>
  <si>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</si>
  <si>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</si>
  <si>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</si>
  <si>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</si>
  <si>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</si>
  <si>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</si>
  <si>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</si>
  <si>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</si>
  <si>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</si>
  <si>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</si>
  <si>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</si>
  <si>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</si>
  <si>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</si>
  <si>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</si>
  <si>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</si>
  <si>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</si>
  <si>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</si>
  <si>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</si>
  <si>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</si>
  <si>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</si>
  <si>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</si>
  <si>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</si>
  <si>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</si>
  <si>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</si>
  <si>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</si>
  <si>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</si>
  <si>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</si>
  <si>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</si>
  <si>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</si>
  <si>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</si>
  <si>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</si>
  <si>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</si>
  <si>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</si>
  <si>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</si>
  <si>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</si>
  <si>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</si>
  <si>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</si>
  <si>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</si>
  <si>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</si>
  <si>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</si>
  <si>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</si>
  <si>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</si>
  <si>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</si>
  <si>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</si>
  <si>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</si>
  <si>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</si>
  <si>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</si>
  <si>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</si>
  <si>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</si>
  <si>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</si>
  <si>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</si>
  <si>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</si>
  <si>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</si>
  <si>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</si>
  <si>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</si>
  <si>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</si>
  <si>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</si>
  <si>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</si>
  <si>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</si>
  <si>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</si>
  <si>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</si>
  <si>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</si>
  <si>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</si>
  <si>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</si>
  <si>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</si>
  <si>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</si>
  <si>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</si>
  <si>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</si>
  <si>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</si>
  <si>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</si>
  <si>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</si>
  <si>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</si>
  <si>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</si>
  <si>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</si>
  <si>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</si>
  <si>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</si>
  <si>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</si>
  <si>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</si>
  <si>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</si>
  <si>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</si>
  <si>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</si>
  <si>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</si>
  <si>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</si>
  <si>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</si>
  <si>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</si>
  <si>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</si>
  <si>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</si>
  <si>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</si>
  <si>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</si>
  <si>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</si>
  <si>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</si>
  <si>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</si>
  <si>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</si>
  <si>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</si>
  <si>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</si>
  <si>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</si>
  <si>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</si>
  <si>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</si>
  <si>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</si>
  <si>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</si>
  <si>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</si>
  <si>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</si>
  <si>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</si>
  <si>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</si>
  <si>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</si>
  <si>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</si>
  <si>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</si>
  <si>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</si>
  <si>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</si>
  <si>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</si>
  <si>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</si>
  <si>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</si>
  <si>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</si>
  <si>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</si>
  <si>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</si>
  <si>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</si>
  <si>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</si>
  <si>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</si>
  <si>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</si>
  <si>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</si>
  <si>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</si>
  <si>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</si>
  <si>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</si>
  <si>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</si>
  <si>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</si>
  <si>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</si>
  <si>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</si>
  <si>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</si>
  <si>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</si>
  <si>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</si>
  <si>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</si>
  <si>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</si>
  <si>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</si>
  <si>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</si>
  <si>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</si>
  <si>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</si>
  <si>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</si>
  <si>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</si>
  <si>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</si>
  <si>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</si>
  <si>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</si>
  <si>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</si>
  <si>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</si>
  <si>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</si>
  <si>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</si>
  <si>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</si>
  <si>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</si>
  <si>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</si>
  <si>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</si>
  <si>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</si>
  <si>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</si>
  <si>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</si>
  <si>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</si>
  <si>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</si>
  <si>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</si>
  <si>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</si>
  <si>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</si>
  <si>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</si>
  <si>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</si>
  <si>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</si>
  <si>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</si>
  <si>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</si>
  <si>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</si>
  <si>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</si>
  <si>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</si>
  <si>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</si>
  <si>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</si>
  <si>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</si>
  <si>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</si>
  <si>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</si>
  <si>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</si>
  <si>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</si>
  <si>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</si>
  <si>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</si>
  <si>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</si>
  <si>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</si>
  <si>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</si>
  <si>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</si>
  <si>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</si>
  <si>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</si>
  <si>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</si>
  <si>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</si>
  <si>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</si>
  <si>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</si>
  <si>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</si>
  <si>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</si>
  <si>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</si>
  <si>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</si>
  <si>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</si>
  <si>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</si>
  <si>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</si>
  <si>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</si>
  <si>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</si>
  <si>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</si>
  <si>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</si>
  <si>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</si>
  <si>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</si>
  <si>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</si>
  <si>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</si>
  <si>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</si>
  <si>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</si>
  <si>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</si>
  <si>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</si>
  <si>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</si>
  <si>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</si>
  <si>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</si>
  <si>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</si>
  <si>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</si>
  <si>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</si>
  <si>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</si>
  <si>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</si>
  <si>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</si>
  <si>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</si>
  <si>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</si>
  <si>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</si>
  <si>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</si>
  <si>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</si>
  <si>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</si>
  <si>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</si>
  <si>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</si>
  <si>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</si>
  <si>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</si>
  <si>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</si>
  <si>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</si>
  <si>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</si>
  <si>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</si>
  <si>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</si>
  <si>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</si>
  <si>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</si>
  <si>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</si>
  <si>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</si>
  <si>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</si>
  <si>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</si>
  <si>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</si>
  <si>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</si>
  <si>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</si>
  <si>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</si>
  <si>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</si>
  <si>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</si>
  <si>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</si>
  <si>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</si>
  <si>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</si>
  <si>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</si>
  <si>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</si>
  <si>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</si>
  <si>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</si>
  <si>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</si>
  <si>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</si>
  <si>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</si>
  <si>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</si>
  <si>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</si>
  <si>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</si>
  <si>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</si>
  <si>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</si>
  <si>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</si>
  <si>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</si>
  <si>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</si>
  <si>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</si>
  <si>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</si>
  <si>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</si>
  <si>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</si>
  <si>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</si>
  <si>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</si>
  <si>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</si>
  <si>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</si>
  <si>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</si>
  <si>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</si>
  <si>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</si>
  <si>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</si>
  <si>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</si>
  <si>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</si>
  <si>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</si>
  <si>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</si>
  <si>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</si>
  <si>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</si>
  <si>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</si>
  <si>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</si>
  <si>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</si>
  <si>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</si>
  <si>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</si>
  <si>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</si>
  <si>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</si>
  <si>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</si>
  <si>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</si>
  <si>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</si>
  <si>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</si>
  <si>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</si>
  <si>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</si>
  <si>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</si>
  <si>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</si>
  <si>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</si>
  <si>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</si>
  <si>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</si>
  <si>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</si>
  <si>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</si>
  <si>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</si>
  <si>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</si>
  <si>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</si>
  <si>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</si>
  <si>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</si>
  <si>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</si>
  <si>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</si>
  <si>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</si>
  <si>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</si>
  <si>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</si>
  <si>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</si>
  <si>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</si>
  <si>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</si>
  <si>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</si>
  <si>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</si>
  <si>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</si>
  <si>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</si>
  <si>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</si>
  <si>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</si>
  <si>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</si>
  <si>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</si>
  <si>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</si>
  <si>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</si>
  <si>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</si>
  <si>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</si>
  <si>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</si>
  <si>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</si>
  <si>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</si>
  <si>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</si>
  <si>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</si>
  <si>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</si>
  <si>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</si>
  <si>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</si>
  <si>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</si>
  <si>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</si>
  <si>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</si>
  <si>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</si>
  <si>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</si>
  <si>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</si>
  <si>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</si>
  <si>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</si>
  <si>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</si>
  <si>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</si>
  <si>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</si>
  <si>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</si>
  <si>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</si>
  <si>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</si>
  <si>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</si>
  <si>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</si>
  <si>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</si>
  <si>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</si>
  <si>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</si>
  <si>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</si>
  <si>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</si>
  <si>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</si>
  <si>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</si>
  <si>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</si>
  <si>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</si>
  <si>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</si>
  <si>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</si>
  <si>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</si>
  <si>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</si>
  <si>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</si>
  <si>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</si>
  <si>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</si>
  <si>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</si>
  <si>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</si>
  <si>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</si>
  <si>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</si>
  <si>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</si>
  <si>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</si>
  <si>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</si>
  <si>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</si>
  <si>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</si>
  <si>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</si>
  <si>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</si>
  <si>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</si>
  <si>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</si>
  <si>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</si>
  <si>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</si>
  <si>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</si>
  <si>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</si>
  <si>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</si>
  <si>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</si>
  <si>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</si>
  <si>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</si>
  <si>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</si>
  <si>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</si>
  <si>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</si>
  <si>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</si>
  <si>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</si>
  <si>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</si>
  <si>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</si>
  <si>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</si>
  <si>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</si>
  <si>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</si>
  <si>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</si>
  <si>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</si>
  <si>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</si>
  <si>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</si>
  <si>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</si>
  <si>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</si>
  <si>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</si>
  <si>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</si>
  <si>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</si>
  <si>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</si>
  <si>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</si>
  <si>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</si>
  <si>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</si>
  <si>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</si>
  <si>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</si>
  <si>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</si>
  <si>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</si>
  <si>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</si>
  <si>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</si>
  <si>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</si>
  <si>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</si>
  <si>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</si>
  <si>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</si>
  <si>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</si>
  <si>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</si>
  <si>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</si>
  <si>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</si>
  <si>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</si>
  <si>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</si>
  <si>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</si>
  <si>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</si>
  <si>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</si>
  <si>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</si>
  <si>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</si>
  <si>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</si>
  <si>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</si>
  <si>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</si>
  <si>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</si>
  <si>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</si>
  <si>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</si>
  <si>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</si>
  <si>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</si>
  <si>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</si>
  <si>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</si>
  <si>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</si>
  <si>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</si>
  <si>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</si>
  <si>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</si>
  <si>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</si>
  <si>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</si>
  <si>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</si>
  <si>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</si>
  <si>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</si>
  <si>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</si>
  <si>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</si>
  <si>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</si>
  <si>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</si>
  <si>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</si>
  <si>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</si>
  <si>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</si>
  <si>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</si>
  <si>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</si>
  <si>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</si>
  <si>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</si>
  <si>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</si>
  <si>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</si>
  <si>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</si>
  <si>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</si>
  <si>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</si>
  <si>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</si>
  <si>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</si>
  <si>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</si>
  <si>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</si>
  <si>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</si>
  <si>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</si>
  <si>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</si>
  <si>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</si>
  <si>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</si>
  <si>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</si>
  <si>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</si>
  <si>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</si>
  <si>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</si>
  <si>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</si>
  <si>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</si>
  <si>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</si>
  <si>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</si>
  <si>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</si>
  <si>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</si>
  <si>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</si>
  <si>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</si>
  <si>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</si>
  <si>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</si>
  <si>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</si>
  <si>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</si>
  <si>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</si>
  <si>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</si>
  <si>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</si>
  <si>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</si>
  <si>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</si>
  <si>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</si>
  <si>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</si>
  <si>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</si>
  <si>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</si>
  <si>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</si>
  <si>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</si>
  <si>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</si>
  <si>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</si>
  <si>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</si>
  <si>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</si>
  <si>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</si>
  <si>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</si>
  <si>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</si>
  <si>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</si>
  <si>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</si>
  <si>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</si>
  <si>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</si>
  <si>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</si>
  <si>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</si>
  <si>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</si>
  <si>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</si>
  <si>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</si>
  <si>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</si>
  <si>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</si>
  <si>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</si>
  <si>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</si>
  <si>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</si>
  <si>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</si>
  <si>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</si>
  <si>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</si>
  <si>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</si>
  <si>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</si>
  <si>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</si>
  <si>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</si>
  <si>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</si>
  <si>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</si>
  <si>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</si>
  <si>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</si>
  <si>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</si>
  <si>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</si>
  <si>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</si>
  <si>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</si>
  <si>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</si>
  <si>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</si>
  <si>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</si>
  <si>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</si>
  <si>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</si>
  <si>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</si>
  <si>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</si>
  <si>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</si>
  <si>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</si>
  <si>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</si>
  <si>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</si>
  <si>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</si>
  <si>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</si>
  <si>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</si>
  <si>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</si>
  <si>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</si>
  <si>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</si>
  <si>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</si>
  <si>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</si>
  <si>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</si>
  <si>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</si>
  <si>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</si>
  <si>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</si>
  <si>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</si>
  <si>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</si>
  <si>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</si>
  <si>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</si>
  <si>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</si>
  <si>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</si>
  <si>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</si>
  <si>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</si>
  <si>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</si>
  <si>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</si>
  <si>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</si>
  <si>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</si>
  <si>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</si>
  <si>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</si>
  <si>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</si>
  <si>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</si>
  <si>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</si>
  <si>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</si>
  <si>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</si>
  <si>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</si>
  <si>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</si>
  <si>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</si>
  <si>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</si>
  <si>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</si>
  <si>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</si>
  <si>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</si>
  <si>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</si>
  <si>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</si>
  <si>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</si>
  <si>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</si>
  <si>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</si>
  <si>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</si>
  <si>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</si>
  <si>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</si>
  <si>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</si>
  <si>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</si>
  <si>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</si>
  <si>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</si>
  <si>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</si>
  <si>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</si>
  <si>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</si>
  <si>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</si>
  <si>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</si>
  <si>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</si>
  <si>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</si>
  <si>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</si>
  <si>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</si>
  <si>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</si>
  <si>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</si>
  <si>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</si>
  <si>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</si>
  <si>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</si>
  <si>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</si>
  <si>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</si>
  <si>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</si>
  <si>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</si>
  <si>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</si>
  <si>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</si>
  <si>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</si>
  <si>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</si>
  <si>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</si>
  <si>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</si>
  <si>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</si>
  <si>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</si>
  <si>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</si>
  <si>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</si>
  <si>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</si>
  <si>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</si>
  <si>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</si>
  <si>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</si>
  <si>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</si>
  <si>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</si>
  <si>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</si>
  <si>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</si>
  <si>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</si>
  <si>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</si>
  <si>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</si>
  <si>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</si>
  <si>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</si>
  <si>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</si>
  <si>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</si>
  <si>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</si>
  <si>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</si>
  <si>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</si>
  <si>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</si>
  <si>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</si>
  <si>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</si>
  <si>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</si>
  <si>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</si>
  <si>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</si>
  <si>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</si>
  <si>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</si>
  <si>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</si>
  <si>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</si>
  <si>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</si>
  <si>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</si>
  <si>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</si>
  <si>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</si>
  <si>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</si>
  <si>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</si>
  <si>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</si>
  <si>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</si>
  <si>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</si>
  <si>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</si>
  <si>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</si>
  <si>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</si>
  <si>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</si>
  <si>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</si>
  <si>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</si>
  <si>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</si>
  <si>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</si>
  <si>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</si>
  <si>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</si>
  <si>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</si>
  <si>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</si>
  <si>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</si>
  <si>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</si>
  <si>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</si>
  <si>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</si>
  <si>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</si>
  <si>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</si>
  <si>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</si>
  <si>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</si>
  <si>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</si>
  <si>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</si>
  <si>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</si>
  <si>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</si>
  <si>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</si>
  <si>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</si>
  <si>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</si>
  <si>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</si>
  <si>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</si>
  <si>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</si>
  <si>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</si>
  <si>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</si>
  <si>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</si>
  <si>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</si>
  <si>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</si>
  <si>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</si>
  <si>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</si>
  <si>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</si>
  <si>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</si>
  <si>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</si>
  <si>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</si>
  <si>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</si>
  <si>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</si>
  <si>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</si>
  <si>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</si>
  <si>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</si>
  <si>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</si>
  <si>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</si>
  <si>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</si>
  <si>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</si>
  <si>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</si>
  <si>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</si>
  <si>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</si>
  <si>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</si>
  <si>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</si>
  <si>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</si>
  <si>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</si>
  <si>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</si>
  <si>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</si>
  <si>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</si>
  <si>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</si>
  <si>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</si>
  <si>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</si>
  <si>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</si>
  <si>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</si>
  <si>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</si>
  <si>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</si>
  <si>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</si>
  <si>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</si>
  <si>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</si>
  <si>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</si>
  <si>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</si>
  <si>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</si>
  <si>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</si>
  <si>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</si>
  <si>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</si>
  <si>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</si>
  <si>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</si>
  <si>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</si>
  <si>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</si>
  <si>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</si>
  <si>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</si>
  <si>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</si>
  <si>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</si>
  <si>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</si>
  <si>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</si>
  <si>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</si>
  <si>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</si>
  <si>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</si>
  <si>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</si>
  <si>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</si>
  <si>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</si>
  <si>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</si>
  <si>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</si>
  <si>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</si>
  <si>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</si>
  <si>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</si>
  <si>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</si>
  <si>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</si>
  <si>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</si>
  <si>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</si>
  <si>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</si>
  <si>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</si>
  <si>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</si>
  <si>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</si>
  <si>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</si>
  <si>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</si>
  <si>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</si>
  <si>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</si>
  <si>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</si>
  <si>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</si>
  <si>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</si>
  <si>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</si>
  <si>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</si>
  <si>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</si>
  <si>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</si>
  <si>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</si>
  <si>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</si>
  <si>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</si>
  <si>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</si>
  <si>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</si>
  <si>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</si>
  <si>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</si>
  <si>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</si>
  <si>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</si>
  <si>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</si>
  <si>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</si>
  <si>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</si>
  <si>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</si>
  <si>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</si>
  <si>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</si>
  <si>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</si>
  <si>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</si>
  <si>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</si>
  <si>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</si>
  <si>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</si>
  <si>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</si>
  <si>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</si>
  <si>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</si>
  <si>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</si>
  <si>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</si>
  <si>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</si>
  <si>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</si>
  <si>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</si>
  <si>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</si>
  <si>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</si>
  <si>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</si>
  <si>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</si>
  <si>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</si>
  <si>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</si>
  <si>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</si>
  <si>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</si>
  <si>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</si>
  <si>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</si>
  <si>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</si>
  <si>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</si>
  <si>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</si>
  <si>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</si>
  <si>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</si>
  <si>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</si>
  <si>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</si>
  <si>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</si>
  <si>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</si>
  <si>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</si>
  <si>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</si>
  <si>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</si>
  <si>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</si>
  <si>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</si>
  <si>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</si>
  <si>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</si>
  <si>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</si>
  <si>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</si>
  <si>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</si>
  <si>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</si>
  <si>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</si>
  <si>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</si>
  <si>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</si>
  <si>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</si>
  <si>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</si>
  <si>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</si>
  <si>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</si>
  <si>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</si>
  <si>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</si>
  <si>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</si>
  <si>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</si>
  <si>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</si>
  <si>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</si>
  <si>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</si>
  <si>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</si>
  <si>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</si>
  <si>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</si>
  <si>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</si>
  <si>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</si>
  <si>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</si>
  <si>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</si>
  <si>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</si>
  <si>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</si>
  <si>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</si>
  <si>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</si>
  <si>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</si>
  <si>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</si>
  <si>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</si>
  <si>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</si>
  <si>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</si>
  <si>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</si>
  <si>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</si>
  <si>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</si>
  <si>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</si>
  <si>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</si>
  <si>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</si>
  <si>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</si>
  <si>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</si>
  <si>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</si>
  <si>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</si>
  <si>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</si>
  <si>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</si>
  <si>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</si>
  <si>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</si>
  <si>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</si>
  <si>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</si>
  <si>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</si>
  <si>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</si>
  <si>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</si>
  <si>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</si>
  <si>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</si>
  <si>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</si>
  <si>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</si>
  <si>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</si>
  <si>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</si>
  <si>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</si>
  <si>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</si>
  <si>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</si>
  <si>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</si>
  <si>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</si>
  <si>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</si>
  <si>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</si>
  <si>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</si>
  <si>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</si>
  <si>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</si>
  <si>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</si>
  <si>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</si>
  <si>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</si>
  <si>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</si>
  <si>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</si>
  <si>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</si>
  <si>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</si>
  <si>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</si>
  <si>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</si>
  <si>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</si>
  <si>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</si>
  <si>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</si>
  <si>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</si>
  <si>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</si>
  <si>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</si>
  <si>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</si>
  <si>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</si>
  <si>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</si>
  <si>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</si>
  <si>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</si>
  <si>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</si>
  <si>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</si>
  <si>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</si>
  <si>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</si>
  <si>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</si>
  <si>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</si>
  <si>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</si>
  <si>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</si>
  <si>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</si>
  <si>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</si>
  <si>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</si>
  <si>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</si>
  <si>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</si>
  <si>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</si>
  <si>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</si>
  <si>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</si>
  <si>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</si>
  <si>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</si>
  <si>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</si>
  <si>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</si>
  <si>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</si>
  <si>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</si>
  <si>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</si>
  <si>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</si>
  <si>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</si>
  <si>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</si>
  <si>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</si>
  <si>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</si>
  <si>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</si>
  <si>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</si>
  <si>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</si>
  <si>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</si>
  <si>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</si>
  <si>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</si>
  <si>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</si>
  <si>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</si>
  <si>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</si>
  <si>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</si>
  <si>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</si>
  <si>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</si>
  <si>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</si>
  <si>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</si>
  <si>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</si>
  <si>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</si>
  <si>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</si>
  <si>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</si>
  <si>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</si>
  <si>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</si>
  <si>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</si>
  <si>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</si>
  <si>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</si>
  <si>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</si>
  <si>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</si>
  <si>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</si>
  <si>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</si>
  <si>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</si>
  <si>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</si>
  <si>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</si>
  <si>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</si>
  <si>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</si>
  <si>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</si>
  <si>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</si>
  <si>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</si>
  <si>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</si>
  <si>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</si>
  <si>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</si>
  <si>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</si>
  <si>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</si>
  <si>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</si>
  <si>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</si>
  <si>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</si>
  <si>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</si>
  <si>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</si>
  <si>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</si>
  <si>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</si>
  <si>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</si>
  <si>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</si>
  <si>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</si>
  <si>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</si>
  <si>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</si>
  <si>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</si>
  <si>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</si>
  <si>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</si>
  <si>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</si>
  <si>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</si>
  <si>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</si>
  <si>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</si>
  <si>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</si>
  <si>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</si>
  <si>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</si>
  <si>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</si>
  <si>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</si>
  <si>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</si>
  <si>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</si>
  <si>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</si>
  <si>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</si>
  <si>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</si>
  <si>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</si>
  <si>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</si>
  <si>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</si>
  <si>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</si>
  <si>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</si>
  <si>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</si>
  <si>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</si>
  <si>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</si>
  <si>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</si>
  <si>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</si>
  <si>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</si>
  <si>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</si>
  <si>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</si>
  <si>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</si>
  <si>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</si>
  <si>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</si>
  <si>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</si>
  <si>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</si>
  <si>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</si>
  <si>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</si>
  <si>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</si>
  <si>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</si>
  <si>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</si>
  <si>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</si>
  <si>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</si>
  <si>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</si>
  <si>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</si>
  <si>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</si>
  <si>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</si>
  <si>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</si>
  <si>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</si>
  <si>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</si>
  <si>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</si>
  <si>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</si>
  <si>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</si>
  <si>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</si>
  <si>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</si>
  <si>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</si>
  <si>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</si>
  <si>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</si>
  <si>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</si>
  <si>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</si>
  <si>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</si>
  <si>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</si>
  <si>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</si>
  <si>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</si>
  <si>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</si>
  <si>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</si>
  <si>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</si>
  <si>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</si>
  <si>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</si>
  <si>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</si>
  <si>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</si>
  <si>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</si>
  <si>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</si>
  <si>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</si>
  <si>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</si>
  <si>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</si>
  <si>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</si>
  <si>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</si>
  <si>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</si>
  <si>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</si>
  <si>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</si>
  <si>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</si>
  <si>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</si>
  <si>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</si>
  <si>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</si>
  <si>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</si>
  <si>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</si>
  <si>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</si>
  <si>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</si>
  <si>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</si>
  <si>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</si>
  <si>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</si>
  <si>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</si>
  <si>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</si>
  <si>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</si>
  <si>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</si>
  <si>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</si>
  <si>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</si>
  <si>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</si>
  <si>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</si>
  <si>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</si>
  <si>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</si>
  <si>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</si>
  <si>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</si>
  <si>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</si>
  <si>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</si>
  <si>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</si>
  <si>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</si>
  <si>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</si>
  <si>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</si>
  <si>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</si>
  <si>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</si>
  <si>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</si>
  <si>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</si>
  <si>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</si>
  <si>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</si>
  <si>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</si>
  <si>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</si>
  <si>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</si>
  <si>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</si>
  <si>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</si>
  <si>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</si>
  <si>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</si>
  <si>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</si>
  <si>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</si>
  <si>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</si>
  <si>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</si>
  <si>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</si>
  <si>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</si>
  <si>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</si>
  <si>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</si>
  <si>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</si>
  <si>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</si>
  <si>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</si>
  <si>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</si>
  <si>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</si>
  <si>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</si>
  <si>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</si>
  <si>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</si>
  <si>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</si>
  <si>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</si>
  <si>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</si>
  <si>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</si>
  <si>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</si>
  <si>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</si>
  <si>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</si>
  <si>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</si>
  <si>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</si>
  <si>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</si>
  <si>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</si>
  <si>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</si>
  <si>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</si>
  <si>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</si>
  <si>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</si>
  <si>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</si>
  <si>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</si>
  <si>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</si>
  <si>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</si>
  <si>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</si>
  <si>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</si>
  <si>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</si>
  <si>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</si>
  <si>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</si>
  <si>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</si>
  <si>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</si>
  <si>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</si>
  <si>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</si>
  <si>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</si>
  <si>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</si>
  <si>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</si>
  <si>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</si>
  <si>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</si>
  <si>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</si>
  <si>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</si>
  <si>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</si>
  <si>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</si>
  <si>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</si>
  <si>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</si>
  <si>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</si>
  <si>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</si>
  <si>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</si>
  <si>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</si>
  <si>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</si>
  <si>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</si>
  <si>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</si>
  <si>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</si>
  <si>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</si>
  <si>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</si>
  <si>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</si>
  <si>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</si>
  <si>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</si>
  <si>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</si>
  <si>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</si>
  <si>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</si>
  <si>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</si>
  <si>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</si>
  <si>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</si>
  <si>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</si>
  <si>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</si>
  <si>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</si>
  <si>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</si>
  <si>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</si>
  <si>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</si>
  <si>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</si>
  <si>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</si>
  <si>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</si>
  <si>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</si>
  <si>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</si>
  <si>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</si>
  <si>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</si>
  <si>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</si>
  <si>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</si>
  <si>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</si>
  <si>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</si>
  <si>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</si>
  <si>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</si>
  <si>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</si>
  <si>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</si>
  <si>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</si>
  <si>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</si>
  <si>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</si>
  <si>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</si>
  <si>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</si>
  <si>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</si>
  <si>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</si>
  <si>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</si>
  <si>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</si>
  <si>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</si>
  <si>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</si>
  <si>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</si>
  <si>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</si>
  <si>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</si>
  <si>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</si>
  <si>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</si>
  <si>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</si>
  <si>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</si>
  <si>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</si>
  <si>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</si>
  <si>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</si>
  <si>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</si>
  <si>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</si>
  <si>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</si>
  <si>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</si>
  <si>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</si>
  <si>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</si>
  <si>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</si>
  <si>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</si>
  <si>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</si>
  <si>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</si>
  <si>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</si>
  <si>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</si>
  <si>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</si>
  <si>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</si>
  <si>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</si>
  <si>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</si>
  <si>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</si>
  <si>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</si>
  <si>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</si>
  <si>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</si>
  <si>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</si>
  <si>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</si>
  <si>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</si>
  <si>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</si>
  <si>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</si>
  <si>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</si>
  <si>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</si>
  <si>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</si>
  <si>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</si>
  <si>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</si>
  <si>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</si>
  <si>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</si>
  <si>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</si>
  <si>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</si>
  <si>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</si>
  <si>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</si>
  <si>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</si>
  <si>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</si>
  <si>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</si>
  <si>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</si>
  <si>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</si>
  <si>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</si>
  <si>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</si>
  <si>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</si>
  <si>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</si>
  <si>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</si>
  <si>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</si>
  <si>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</si>
  <si>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</si>
  <si>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</si>
  <si>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</si>
  <si>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</si>
  <si>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</si>
  <si>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</si>
  <si>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</si>
  <si>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</si>
  <si>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</si>
  <si>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</si>
  <si>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</si>
  <si>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</si>
  <si>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</si>
  <si>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</si>
  <si>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</si>
  <si>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</si>
  <si>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</si>
  <si>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</si>
  <si>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</si>
  <si>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</si>
  <si>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</si>
  <si>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</si>
  <si>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</si>
  <si>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</si>
  <si>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</si>
  <si>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</si>
  <si>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</si>
  <si>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</si>
  <si>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</si>
  <si>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</si>
  <si>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</si>
  <si>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</si>
  <si>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</si>
  <si>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</si>
  <si>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</si>
  <si>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</si>
  <si>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</si>
  <si>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</si>
  <si>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</si>
  <si>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</si>
  <si>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</si>
  <si>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</si>
  <si>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</si>
  <si>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</si>
  <si>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</si>
  <si>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</si>
  <si>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</si>
  <si>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</si>
  <si>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</si>
  <si>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</si>
  <si>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</si>
  <si>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</si>
  <si>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</si>
  <si>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</si>
  <si>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</si>
  <si>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</si>
  <si>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</si>
  <si>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</si>
  <si>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</si>
  <si>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</si>
  <si>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</si>
  <si>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</si>
  <si>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</si>
  <si>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</si>
  <si>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</si>
  <si>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</si>
  <si>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</si>
  <si>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</si>
  <si>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</si>
  <si>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</si>
  <si>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</si>
  <si>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</si>
  <si>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</si>
  <si>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</si>
  <si>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</si>
  <si>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</si>
  <si>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</si>
  <si>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</si>
  <si>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</si>
  <si>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</si>
  <si>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</si>
  <si>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</si>
  <si>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</si>
  <si>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</si>
  <si>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</si>
  <si>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</si>
  <si>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</si>
  <si>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</si>
  <si>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</si>
  <si>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</si>
  <si>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</si>
  <si>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</si>
  <si>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</si>
  <si>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</si>
  <si>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</si>
  <si>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</si>
  <si>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</si>
  <si>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</si>
  <si>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</si>
  <si>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</si>
  <si>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</si>
  <si>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</si>
  <si>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</si>
  <si>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</si>
  <si>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</si>
  <si>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</si>
  <si>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</si>
  <si>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</si>
  <si>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</si>
  <si>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</si>
  <si>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</si>
  <si>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</si>
  <si>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</si>
  <si>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</si>
  <si>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</si>
  <si>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</si>
  <si>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</si>
  <si>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</si>
  <si>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</si>
  <si>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</si>
  <si>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</si>
  <si>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</si>
  <si>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</si>
  <si>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</si>
  <si>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</si>
  <si>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</si>
  <si>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</si>
  <si>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</si>
  <si>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</si>
  <si>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</si>
  <si>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</si>
  <si>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</si>
  <si>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</si>
  <si>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</si>
  <si>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</si>
  <si>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</si>
  <si>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</si>
  <si>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</si>
  <si>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</si>
  <si>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</si>
  <si>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</si>
  <si>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</si>
  <si>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</si>
  <si>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</si>
  <si>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</si>
  <si>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</si>
  <si>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</si>
  <si>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</si>
  <si>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</si>
  <si>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</si>
  <si>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</si>
  <si>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</si>
  <si>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</si>
  <si>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</si>
  <si>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</si>
  <si>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</si>
  <si>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</si>
  <si>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</si>
  <si>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</si>
  <si>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</si>
  <si>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</si>
  <si>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</si>
  <si>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</si>
  <si>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</si>
  <si>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</si>
  <si>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</si>
  <si>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</si>
  <si>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</si>
  <si>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</si>
  <si>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</si>
  <si>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</si>
  <si>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</si>
  <si>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</si>
  <si>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</si>
  <si>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</si>
  <si>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</si>
  <si>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</si>
  <si>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</si>
  <si>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</si>
  <si>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</si>
  <si>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</si>
  <si>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</si>
  <si>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</si>
  <si>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</si>
  <si>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</si>
  <si>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</si>
  <si>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</si>
  <si>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</si>
  <si>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</si>
  <si>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</si>
  <si>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</si>
  <si>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</si>
  <si>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</si>
  <si>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</si>
  <si>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</si>
  <si>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</si>
  <si>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</si>
  <si>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</si>
  <si>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</si>
  <si>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</si>
  <si>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</si>
  <si>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</si>
  <si>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</si>
  <si>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</si>
  <si>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</si>
  <si>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</si>
  <si>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</si>
  <si>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</si>
  <si>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</si>
  <si>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</si>
  <si>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</si>
  <si>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</si>
  <si>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</si>
  <si>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</si>
  <si>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</si>
  <si>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</si>
  <si>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</si>
  <si>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</si>
  <si>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</si>
  <si>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</si>
  <si>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</si>
  <si>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</si>
  <si>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</si>
  <si>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</si>
  <si>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</si>
  <si>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</si>
  <si>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</si>
  <si>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</si>
  <si>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</si>
  <si>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</si>
  <si>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</si>
  <si>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</si>
  <si>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</si>
  <si>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</si>
  <si>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</si>
  <si>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</si>
  <si>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</si>
  <si>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</si>
  <si>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</si>
  <si>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</si>
  <si>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</si>
  <si>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</si>
  <si>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</si>
  <si>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</si>
  <si>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</si>
  <si>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</si>
  <si>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</si>
  <si>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</si>
  <si>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</si>
  <si>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</si>
  <si>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</si>
  <si>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</si>
  <si>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</si>
  <si>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</si>
  <si>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</si>
  <si>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</si>
  <si>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</si>
  <si>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</si>
  <si>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</si>
  <si>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</si>
  <si>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</si>
  <si>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</si>
  <si>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</si>
  <si>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</si>
  <si>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</si>
  <si>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</si>
  <si>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</si>
  <si>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</si>
  <si>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</si>
  <si>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</si>
  <si>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</si>
  <si>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</si>
  <si>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</si>
  <si>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</si>
  <si>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</si>
  <si>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</si>
  <si>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</si>
  <si>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</si>
  <si>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</si>
  <si>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</si>
  <si>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</si>
  <si>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</si>
  <si>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</si>
  <si>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</si>
  <si>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</si>
  <si>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</si>
  <si>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</si>
  <si>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</si>
  <si>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</si>
  <si>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</si>
  <si>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</si>
  <si>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</si>
  <si>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</si>
  <si>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</si>
  <si>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</si>
  <si>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</si>
  <si>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</si>
  <si>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</si>
  <si>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</si>
  <si>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</si>
  <si>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</si>
  <si>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</si>
  <si>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</si>
  <si>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</si>
  <si>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</si>
  <si>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</si>
  <si>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</si>
  <si>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</si>
  <si>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</si>
  <si>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</si>
  <si>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</si>
  <si>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</si>
  <si>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</si>
  <si>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</si>
  <si>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</si>
  <si>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</si>
  <si>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</si>
  <si>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</si>
  <si>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</si>
  <si>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</si>
  <si>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</si>
  <si>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</si>
  <si>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</si>
  <si>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</si>
  <si>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</si>
  <si>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</si>
  <si>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</si>
  <si>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</si>
  <si>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</si>
  <si>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</si>
  <si>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</si>
  <si>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</si>
  <si>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</si>
  <si>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</si>
  <si>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</si>
  <si>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</si>
  <si>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</si>
  <si>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</si>
  <si>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</si>
  <si>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</si>
  <si>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</si>
  <si>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</si>
  <si>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</si>
  <si>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</si>
  <si>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</si>
  <si>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</si>
  <si>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</si>
  <si>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</si>
  <si>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</si>
  <si>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</si>
  <si>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</si>
  <si>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</si>
  <si>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</si>
  <si>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</si>
  <si>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</si>
  <si>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</si>
  <si>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</si>
  <si>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</si>
  <si>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</si>
  <si>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</si>
  <si>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</si>
  <si>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</si>
  <si>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</si>
  <si>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</si>
  <si>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</si>
  <si>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</si>
  <si>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</si>
  <si>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</si>
  <si>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</si>
  <si>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</si>
  <si>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</si>
  <si>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</si>
  <si>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</si>
  <si>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</si>
  <si>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</si>
  <si>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</si>
  <si>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</si>
  <si>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</si>
  <si>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</si>
  <si>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</si>
  <si>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</si>
  <si>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</si>
  <si>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</si>
  <si>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</si>
  <si>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</si>
  <si>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</si>
  <si>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</si>
  <si>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</si>
  <si>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</si>
  <si>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</si>
  <si>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</si>
  <si>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</si>
  <si>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</si>
  <si>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</si>
  <si>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</si>
  <si>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</si>
  <si>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</si>
  <si>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</si>
  <si>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</si>
  <si>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</si>
  <si>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</si>
  <si>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</si>
  <si>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</si>
  <si>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</si>
  <si>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</si>
  <si>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</si>
  <si>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</si>
  <si>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</si>
  <si>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</si>
  <si>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</si>
  <si>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</si>
  <si>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</si>
  <si>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</si>
  <si>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</si>
  <si>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</si>
  <si>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</si>
  <si>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</si>
  <si>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</si>
  <si>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</si>
  <si>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</si>
  <si>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</si>
  <si>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</si>
  <si>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</si>
  <si>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</si>
  <si>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</si>
  <si>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</si>
  <si>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</si>
  <si>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</si>
  <si>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</si>
  <si>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</si>
  <si>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</si>
  <si>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</si>
  <si>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</si>
  <si>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</si>
  <si>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</si>
  <si>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</si>
  <si>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</si>
  <si>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</si>
  <si>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</si>
  <si>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</si>
  <si>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</si>
  <si>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</si>
  <si>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</si>
  <si>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</si>
  <si>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</si>
  <si>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</si>
  <si>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</si>
  <si>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</si>
  <si>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</si>
  <si>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</si>
  <si>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</si>
  <si>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</si>
  <si>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</si>
  <si>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</si>
  <si>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</si>
  <si>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</si>
  <si>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</si>
  <si>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</si>
  <si>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</si>
  <si>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</si>
  <si>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</si>
  <si>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</si>
  <si>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</si>
  <si>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</si>
  <si>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</si>
  <si>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</si>
  <si>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</si>
  <si>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</si>
  <si>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</si>
  <si>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</si>
  <si>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</si>
  <si>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</si>
  <si>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</si>
  <si>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</si>
  <si>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</si>
  <si>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</si>
  <si>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</si>
  <si>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</si>
  <si>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</si>
  <si>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</si>
  <si>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</si>
  <si>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</si>
  <si>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</si>
  <si>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</si>
  <si>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</si>
  <si>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</si>
  <si>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</si>
  <si>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</si>
  <si>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</si>
  <si>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</si>
  <si>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</si>
  <si>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</si>
  <si>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</si>
  <si>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</si>
  <si>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</si>
  <si>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</si>
  <si>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</si>
  <si>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</si>
  <si>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</si>
  <si>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</si>
  <si>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</si>
  <si>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</si>
  <si>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</si>
  <si>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</si>
  <si>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</si>
  <si>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</si>
  <si>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</si>
  <si>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</si>
  <si>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</si>
  <si>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</si>
  <si>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</si>
  <si>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</si>
  <si>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</si>
  <si>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</si>
  <si>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</si>
  <si>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</si>
  <si>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</si>
  <si>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</si>
  <si>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</si>
  <si>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</si>
  <si>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</si>
  <si>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</si>
  <si>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</si>
  <si>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</si>
  <si>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</si>
  <si>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</si>
  <si>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</si>
  <si>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</si>
  <si>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</si>
  <si>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</si>
  <si>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</si>
  <si>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</si>
  <si>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</si>
  <si>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</si>
  <si>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</si>
  <si>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</si>
  <si>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</si>
  <si>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</si>
  <si>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</si>
  <si>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</si>
  <si>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</si>
  <si>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</si>
  <si>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</si>
  <si>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</si>
  <si>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</si>
  <si>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</si>
  <si>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</si>
  <si>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</si>
  <si>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</si>
  <si>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</si>
  <si>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</si>
  <si>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</si>
  <si>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</si>
  <si>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</si>
  <si>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</si>
  <si>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</si>
  <si>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</si>
  <si>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</si>
  <si>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</si>
  <si>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</si>
  <si>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</si>
  <si>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</si>
  <si>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</si>
  <si>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</si>
  <si>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</si>
  <si>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</si>
  <si>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</si>
  <si>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</si>
  <si>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</si>
  <si>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</si>
  <si>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</si>
  <si>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</si>
  <si>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</si>
  <si>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</si>
  <si>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</si>
  <si>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</si>
  <si>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</si>
  <si>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</si>
  <si>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</si>
  <si>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</si>
  <si>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</si>
  <si>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</si>
  <si>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</si>
  <si>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</si>
  <si>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</si>
  <si>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</si>
  <si>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</si>
  <si>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</si>
  <si>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</si>
  <si>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</si>
  <si>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</si>
  <si>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</si>
  <si>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</si>
  <si>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</si>
  <si>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</si>
  <si>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</si>
  <si>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</si>
  <si>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</si>
  <si>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</si>
  <si>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</si>
  <si>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</si>
  <si>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</si>
  <si>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</si>
  <si>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</si>
  <si>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</si>
  <si>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</si>
  <si>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</si>
  <si>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</si>
  <si>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</si>
  <si>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</si>
  <si>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</si>
  <si>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</si>
  <si>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</si>
  <si>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</si>
  <si>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</si>
  <si>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</si>
  <si>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</si>
  <si>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</si>
  <si>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</si>
  <si>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</si>
  <si>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</si>
  <si>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</si>
  <si>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</si>
  <si>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</si>
  <si>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</si>
  <si>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</si>
  <si>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</si>
  <si>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</si>
  <si>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</si>
  <si>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</si>
  <si>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</si>
  <si>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</si>
  <si>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</si>
  <si>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</si>
  <si>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</si>
  <si>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</si>
  <si>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</si>
  <si>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</si>
  <si>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</si>
  <si>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</si>
  <si>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</si>
  <si>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</si>
  <si>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</si>
  <si>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</si>
  <si>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</si>
  <si>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</si>
  <si>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</si>
  <si>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</si>
  <si>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</si>
  <si>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</si>
  <si>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</si>
  <si>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</si>
  <si>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</si>
  <si>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</si>
  <si>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</si>
  <si>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</si>
  <si>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</si>
  <si>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</si>
  <si>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</si>
  <si>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</si>
  <si>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</si>
  <si>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</si>
  <si>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</si>
  <si>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</si>
  <si>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</si>
  <si>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</si>
  <si>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</si>
  <si>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</si>
  <si>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</si>
  <si>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</si>
  <si>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</si>
  <si>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</si>
  <si>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</si>
  <si>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</si>
  <si>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</si>
  <si>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</si>
  <si>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</si>
  <si>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</si>
  <si>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</si>
  <si>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</si>
  <si>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</si>
  <si>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</si>
  <si>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</si>
  <si>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</si>
  <si>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</si>
  <si>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</si>
  <si>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</si>
  <si>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</si>
  <si>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</si>
  <si>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</si>
  <si>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</si>
  <si>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</si>
  <si>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</si>
  <si>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</si>
  <si>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</si>
  <si>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</si>
  <si>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</si>
  <si>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</si>
  <si>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</si>
  <si>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</si>
  <si>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</si>
  <si>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</si>
  <si>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</si>
  <si>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</si>
  <si>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</si>
  <si>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</si>
  <si>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</si>
  <si>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</si>
  <si>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</si>
  <si>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</si>
  <si>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</si>
  <si>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</si>
  <si>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</si>
  <si>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</si>
  <si>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</si>
  <si>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</si>
  <si>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</si>
  <si>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</si>
  <si>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</si>
  <si>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</si>
  <si>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</si>
  <si>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</si>
  <si>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</si>
  <si>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</si>
  <si>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</si>
  <si>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</si>
  <si>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</si>
  <si>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</si>
  <si>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</si>
  <si>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</si>
  <si>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</si>
  <si>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</si>
  <si>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</si>
  <si>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</si>
  <si>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</si>
  <si>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</si>
  <si>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</si>
  <si>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</si>
  <si>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</si>
  <si>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</si>
  <si>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</si>
  <si>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</si>
  <si>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</si>
  <si>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</si>
  <si>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</si>
  <si>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</si>
  <si>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</si>
  <si>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</si>
  <si>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</si>
  <si>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</si>
  <si>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</si>
  <si>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</si>
  <si>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</si>
  <si>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</si>
  <si>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</si>
  <si>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</si>
  <si>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</si>
  <si>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</si>
  <si>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</si>
  <si>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</si>
  <si>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</si>
  <si>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</si>
  <si>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</si>
  <si>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</si>
  <si>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</si>
  <si>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</si>
  <si>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</si>
  <si>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</si>
  <si>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</si>
  <si>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</si>
  <si>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</si>
  <si>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</si>
  <si>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</si>
  <si>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</si>
  <si>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</si>
  <si>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</si>
  <si>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</si>
  <si>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</si>
  <si>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</si>
  <si>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</si>
  <si>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</si>
  <si>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</si>
  <si>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</si>
  <si>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</si>
  <si>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</si>
  <si>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</si>
  <si>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</si>
  <si>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</si>
  <si>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</si>
  <si>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</si>
  <si>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</si>
  <si>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</si>
  <si>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</si>
  <si>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</si>
  <si>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</si>
  <si>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</si>
  <si>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</si>
  <si>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</si>
  <si>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</si>
  <si>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</si>
  <si>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</si>
  <si>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</si>
  <si>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</si>
  <si>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</si>
  <si>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</si>
  <si>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</si>
  <si>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</si>
  <si>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</si>
  <si>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</si>
  <si>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</si>
  <si>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</si>
  <si>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</si>
  <si>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</si>
  <si>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</si>
  <si>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</si>
  <si>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</si>
  <si>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</si>
  <si>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</si>
  <si>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</si>
  <si>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</si>
  <si>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</si>
  <si>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</si>
  <si>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</si>
  <si>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</si>
  <si>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</si>
  <si>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</si>
  <si>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</si>
  <si>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</si>
  <si>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</si>
  <si>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</si>
  <si>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</si>
  <si>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</si>
  <si>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</si>
  <si>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</si>
  <si>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</si>
  <si>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</si>
  <si>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</si>
  <si>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</si>
  <si>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</si>
  <si>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</si>
  <si>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</si>
  <si>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</si>
  <si>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</si>
  <si>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</si>
  <si>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</si>
  <si>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</si>
  <si>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</si>
  <si>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</si>
  <si>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</si>
  <si>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</si>
  <si>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</si>
  <si>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</si>
  <si>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</si>
  <si>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</si>
  <si>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</si>
  <si>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</si>
  <si>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</si>
  <si>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</si>
  <si>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</si>
  <si>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</si>
  <si>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</si>
  <si>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</si>
  <si>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</si>
  <si>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</si>
  <si>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</si>
  <si>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</si>
  <si>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</si>
  <si>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</si>
  <si>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</si>
  <si>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</si>
  <si>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</si>
  <si>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</si>
  <si>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</si>
  <si>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</si>
  <si>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</si>
  <si>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</si>
  <si>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</si>
  <si>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</si>
  <si>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</si>
  <si>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</si>
  <si>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</si>
  <si>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</si>
  <si>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</si>
  <si>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</si>
  <si>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</si>
  <si>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</si>
  <si>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</si>
  <si>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</si>
  <si>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</si>
  <si>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</si>
  <si>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</si>
  <si>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</si>
  <si>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</si>
  <si>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</si>
  <si>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</si>
  <si>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</si>
  <si>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</si>
  <si>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</si>
  <si>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</si>
  <si>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</si>
  <si>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</si>
  <si>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</si>
  <si>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</si>
  <si>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</si>
  <si>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</si>
  <si>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</si>
  <si>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</si>
  <si>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</si>
  <si>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</si>
  <si>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</si>
  <si>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</si>
  <si>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</si>
  <si>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</si>
  <si>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</si>
  <si>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</si>
  <si>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</si>
  <si>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</si>
  <si>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</si>
  <si>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</si>
  <si>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</si>
  <si>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</si>
  <si>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</si>
  <si>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</si>
  <si>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</si>
  <si>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</si>
  <si>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</si>
  <si>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</si>
  <si>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</si>
  <si>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</si>
  <si>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</si>
  <si>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</si>
  <si>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</si>
  <si>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</si>
  <si>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</si>
  <si>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</si>
  <si>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</si>
  <si>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</si>
  <si>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</si>
  <si>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</si>
  <si>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</si>
  <si>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</si>
  <si>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</si>
  <si>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</si>
  <si>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</si>
  <si>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</si>
  <si>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</si>
  <si>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</si>
  <si>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</si>
  <si>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</si>
  <si>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</si>
  <si>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</si>
  <si>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</si>
  <si>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</si>
  <si>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</si>
  <si>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</si>
  <si>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</si>
  <si>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</si>
  <si>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</si>
  <si>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</si>
  <si>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</si>
  <si>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</si>
  <si>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</si>
  <si>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</si>
  <si>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</si>
  <si>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</si>
  <si>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</si>
  <si>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</si>
  <si>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</si>
  <si>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</si>
  <si>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</si>
  <si>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</si>
  <si>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</si>
  <si>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</si>
  <si>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</si>
  <si>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</si>
  <si>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</si>
  <si>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</si>
  <si>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</si>
  <si>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</si>
  <si>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</si>
  <si>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</si>
  <si>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</si>
  <si>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</si>
  <si>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</si>
  <si>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</si>
  <si>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</si>
  <si>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</si>
  <si>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</si>
  <si>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</si>
  <si>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</si>
  <si>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</si>
  <si>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</si>
  <si>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</si>
  <si>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</si>
  <si>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</si>
  <si>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</si>
  <si>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</si>
  <si>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</si>
  <si>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</si>
  <si>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</si>
  <si>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</si>
  <si>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</si>
  <si>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</si>
  <si>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</si>
  <si>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</si>
  <si>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</si>
  <si>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</si>
  <si>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</si>
  <si>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</si>
  <si>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</si>
  <si>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</si>
  <si>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</si>
  <si>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</si>
  <si>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</si>
  <si>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</si>
  <si>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</si>
  <si>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</si>
  <si>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</si>
  <si>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</si>
  <si>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</si>
  <si>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</si>
  <si>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</si>
  <si>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</si>
  <si>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</si>
  <si>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</si>
  <si>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</si>
  <si>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</si>
  <si>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</si>
  <si>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</si>
  <si>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</si>
  <si>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</si>
  <si>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</si>
  <si>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</si>
  <si>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</si>
  <si>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</si>
  <si>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</si>
  <si>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</si>
  <si>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</si>
  <si>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</si>
  <si>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</si>
  <si>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</si>
  <si>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</si>
  <si>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</si>
  <si>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</si>
  <si>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</si>
  <si>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</si>
  <si>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</si>
  <si>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</si>
  <si>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</si>
  <si>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</si>
  <si>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</si>
  <si>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</si>
  <si>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</si>
  <si>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</si>
  <si>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</si>
  <si>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</si>
  <si>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</si>
  <si>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</si>
  <si>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</si>
  <si>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</si>
  <si>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</si>
  <si>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</si>
  <si>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</si>
  <si>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</si>
  <si>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</si>
  <si>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</si>
  <si>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</si>
  <si>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</si>
  <si>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</si>
  <si>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</si>
  <si>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</si>
  <si>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</si>
  <si>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</si>
  <si>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</si>
  <si>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</si>
  <si>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</si>
  <si>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</si>
  <si>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</si>
  <si>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</si>
  <si>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</si>
  <si>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</si>
  <si>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</si>
  <si>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</si>
  <si>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</si>
  <si>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</si>
  <si>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</si>
  <si>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</si>
  <si>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</si>
  <si>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</si>
  <si>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</si>
  <si>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</si>
  <si>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</si>
  <si>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</si>
  <si>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</si>
  <si>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</si>
  <si>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</si>
  <si>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</si>
  <si>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</si>
  <si>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</si>
  <si>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</si>
  <si>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</si>
  <si>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</si>
  <si>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</si>
  <si>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</si>
  <si>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</si>
  <si>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</si>
  <si>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</si>
  <si>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</si>
  <si>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</si>
  <si>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</si>
  <si>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</si>
  <si>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</si>
  <si>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</si>
  <si>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</si>
  <si>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</si>
  <si>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</si>
  <si>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</si>
  <si>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</si>
  <si>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</si>
  <si>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</si>
  <si>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</si>
  <si>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</si>
  <si>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</si>
  <si>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</si>
  <si>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</si>
  <si>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</si>
  <si>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</si>
  <si>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</si>
  <si>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</si>
  <si>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</si>
  <si>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</si>
  <si>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</si>
  <si>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</si>
  <si>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</si>
  <si>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</si>
  <si>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</si>
  <si>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</si>
  <si>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</si>
  <si>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</si>
  <si>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</si>
  <si>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</si>
  <si>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</si>
  <si>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</si>
  <si>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</si>
  <si>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</si>
  <si>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</si>
  <si>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</si>
  <si>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</si>
  <si>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</si>
  <si>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</si>
  <si>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</si>
  <si>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</si>
  <si>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</si>
  <si>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</si>
  <si>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</si>
  <si>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</si>
  <si>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</si>
  <si>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</si>
  <si>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</si>
  <si>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</si>
  <si>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</si>
  <si>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</si>
  <si>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</si>
  <si>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</si>
  <si>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</si>
  <si>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</si>
  <si>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</si>
  <si>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</si>
  <si>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</si>
  <si>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</si>
  <si>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</si>
  <si>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</si>
  <si>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</si>
  <si>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</si>
  <si>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</si>
  <si>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</si>
  <si>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</si>
  <si>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</si>
  <si>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</si>
  <si>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</si>
  <si>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</si>
  <si>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</si>
  <si>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</si>
  <si>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</si>
  <si>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</si>
  <si>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</si>
  <si>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</si>
  <si>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</si>
  <si>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</si>
  <si>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</si>
  <si>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</si>
  <si>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</si>
  <si>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</si>
  <si>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</si>
  <si>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</si>
  <si>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</si>
  <si>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</si>
  <si>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</si>
  <si>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</si>
  <si>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</si>
  <si>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</si>
  <si>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</si>
  <si>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</si>
  <si>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</si>
  <si>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</si>
  <si>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</si>
  <si>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</si>
  <si>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</si>
  <si>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</si>
  <si>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</si>
  <si>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</si>
  <si>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</si>
  <si>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</si>
  <si>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</si>
  <si>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</si>
  <si>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</si>
  <si>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</si>
  <si>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</si>
  <si>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</si>
  <si>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</si>
  <si>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</si>
  <si>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</si>
  <si>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</si>
  <si>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</si>
  <si>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</si>
  <si>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</si>
  <si>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</si>
  <si>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</si>
  <si>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</si>
  <si>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</si>
  <si>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</si>
  <si>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</si>
  <si>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</si>
  <si>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</si>
  <si>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</si>
  <si>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</si>
  <si>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</si>
  <si>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</si>
  <si>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</si>
  <si>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</si>
  <si>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</si>
  <si>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</si>
  <si>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</si>
  <si>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</si>
  <si>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</si>
  <si>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</si>
  <si>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</si>
  <si>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</si>
  <si>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</si>
  <si>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</si>
  <si>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</si>
  <si>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</si>
  <si>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</si>
  <si>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</si>
  <si>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</si>
  <si>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</si>
  <si>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</si>
  <si>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</si>
  <si>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</si>
  <si>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</si>
  <si>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</si>
  <si>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</si>
  <si>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</si>
  <si>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</si>
  <si>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</si>
  <si>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</si>
  <si>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</si>
  <si>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</si>
  <si>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</si>
  <si>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</si>
  <si>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</si>
  <si>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</si>
  <si>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</si>
  <si>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</si>
  <si>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</si>
  <si>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</si>
  <si>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</si>
  <si>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</si>
  <si>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</si>
  <si>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</si>
  <si>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</si>
  <si>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</si>
  <si>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</si>
  <si>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</si>
  <si>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</si>
  <si>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</si>
  <si>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</si>
  <si>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</si>
  <si>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</si>
  <si>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</si>
  <si>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</si>
  <si>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</si>
  <si>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</si>
  <si>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</si>
  <si>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</si>
  <si>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</si>
  <si>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</si>
  <si>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</si>
  <si>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</si>
  <si>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</si>
  <si>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</si>
  <si>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</si>
  <si>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</si>
  <si>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</si>
  <si>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</si>
  <si>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</si>
  <si>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</si>
  <si>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</si>
  <si>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</si>
  <si>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</si>
  <si>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</si>
  <si>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</si>
  <si>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</si>
  <si>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</si>
  <si>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</si>
  <si>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</si>
  <si>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</si>
  <si>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</si>
  <si>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</si>
  <si>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</si>
  <si>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</si>
  <si>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</si>
  <si>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</si>
  <si>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</si>
  <si>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</si>
  <si>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</si>
  <si>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</si>
  <si>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</si>
  <si>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</si>
  <si>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</si>
  <si>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</si>
  <si>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</si>
  <si>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</si>
  <si>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</si>
  <si>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</si>
  <si>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</si>
  <si>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</si>
  <si>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</si>
  <si>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</si>
  <si>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</si>
  <si>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</si>
  <si>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</si>
  <si>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</si>
  <si>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</si>
  <si>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</si>
  <si>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</si>
  <si>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</si>
  <si>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</si>
  <si>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</si>
  <si>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</si>
  <si>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</si>
  <si>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</si>
  <si>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</si>
  <si>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</si>
  <si>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</si>
  <si>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</si>
  <si>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</si>
  <si>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</si>
  <si>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</si>
  <si>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</si>
  <si>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</si>
  <si>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</si>
  <si>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</si>
  <si>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</si>
  <si>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</si>
  <si>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</si>
  <si>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</si>
  <si>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</si>
  <si>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</si>
  <si>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</si>
  <si>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</si>
  <si>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</si>
  <si>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</si>
  <si>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</si>
  <si>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</si>
  <si>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</si>
  <si>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</si>
  <si>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</si>
  <si>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</si>
  <si>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</si>
  <si>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</si>
  <si>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</si>
  <si>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</si>
  <si>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</si>
  <si>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</si>
  <si>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</si>
  <si>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</si>
  <si>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</si>
  <si>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</si>
  <si>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</si>
  <si>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</si>
  <si>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</si>
  <si>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</si>
  <si>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</si>
  <si>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</si>
  <si>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</si>
  <si>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</si>
  <si>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</si>
  <si>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</si>
  <si>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</si>
  <si>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</si>
  <si>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</si>
  <si>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</si>
  <si>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</si>
  <si>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</si>
  <si>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</si>
  <si>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</si>
  <si>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</si>
  <si>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</si>
  <si>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</si>
  <si>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</si>
  <si>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</si>
  <si>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</si>
  <si>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</si>
  <si>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</si>
  <si>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</si>
  <si>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</si>
  <si>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</si>
  <si>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</si>
  <si>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</si>
  <si>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</si>
  <si>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</si>
  <si>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</si>
  <si>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</si>
  <si>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</si>
  <si>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</si>
  <si>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</si>
  <si>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</si>
  <si>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</si>
  <si>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</si>
  <si>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</si>
  <si>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</si>
  <si>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</si>
  <si>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</si>
  <si>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</si>
  <si>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</si>
  <si>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</si>
  <si>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</si>
  <si>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</si>
  <si>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</si>
  <si>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</si>
  <si>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</si>
  <si>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</si>
  <si>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</si>
  <si>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</si>
  <si>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</si>
  <si>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</si>
  <si>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</si>
  <si>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</si>
  <si>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</si>
  <si>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</si>
  <si>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</si>
  <si>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</si>
  <si>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</si>
  <si>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</si>
  <si>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</si>
  <si>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</si>
  <si>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</si>
  <si>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</si>
  <si>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</si>
  <si>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</si>
  <si>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</si>
  <si>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</si>
  <si>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</si>
  <si>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</si>
  <si>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</si>
  <si>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</si>
  <si>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</si>
  <si>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</si>
  <si>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</si>
  <si>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</si>
  <si>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</si>
  <si>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</si>
  <si>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</si>
  <si>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</si>
  <si>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</si>
  <si>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</si>
  <si>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</si>
  <si>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</si>
  <si>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</si>
  <si>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</si>
  <si>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</si>
  <si>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</si>
  <si>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</si>
  <si>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</si>
  <si>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</si>
  <si>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</si>
  <si>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</si>
  <si>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</si>
  <si>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</si>
  <si>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</si>
  <si>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</si>
  <si>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</si>
  <si>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</si>
  <si>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</si>
  <si>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</si>
  <si>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</si>
  <si>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</si>
  <si>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</si>
  <si>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</si>
  <si>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</si>
  <si>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</si>
  <si>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</si>
  <si>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</si>
  <si>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</si>
  <si>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</si>
  <si>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</si>
  <si>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</si>
  <si>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</si>
  <si>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</si>
  <si>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</si>
  <si>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</si>
  <si>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</si>
  <si>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</si>
  <si>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</si>
  <si>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</si>
  <si>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</si>
  <si>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</si>
  <si>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</si>
  <si>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</si>
  <si>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</si>
  <si>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</si>
  <si>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</si>
  <si>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</si>
  <si>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</si>
  <si>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</si>
  <si>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</si>
  <si>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</si>
  <si>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</si>
  <si>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</si>
  <si>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</si>
  <si>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</si>
  <si>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</si>
  <si>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</si>
  <si>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</si>
  <si>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</si>
  <si>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</si>
  <si>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</si>
  <si>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</si>
  <si>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</si>
  <si>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</si>
  <si>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</si>
  <si>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</si>
  <si>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</si>
  <si>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</si>
  <si>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</si>
  <si>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</si>
  <si>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</si>
  <si>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</si>
  <si>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</si>
  <si>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</si>
  <si>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</si>
  <si>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</si>
  <si>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</si>
  <si>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</si>
  <si>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</si>
  <si>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</si>
  <si>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</si>
  <si>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</si>
  <si>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</si>
  <si>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</si>
  <si>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</si>
  <si>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</si>
  <si>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</si>
  <si>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</si>
  <si>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</si>
  <si>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</si>
  <si>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</si>
  <si>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</si>
  <si>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</si>
  <si>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</si>
  <si>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</si>
  <si>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</si>
  <si>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</si>
  <si>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</si>
  <si>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</si>
  <si>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</si>
  <si>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</si>
  <si>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</si>
  <si>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</si>
  <si>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</si>
  <si>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</si>
  <si>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</si>
  <si>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</si>
  <si>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</si>
  <si>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</si>
  <si>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</si>
  <si>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</si>
  <si>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</si>
  <si>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</si>
  <si>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</si>
  <si>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</si>
  <si>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</si>
  <si>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</si>
  <si>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</si>
  <si>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</si>
  <si>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</si>
  <si>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</si>
  <si>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</si>
  <si>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</si>
  <si>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</si>
  <si>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</si>
  <si>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</si>
  <si>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</si>
  <si>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</si>
  <si>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</si>
  <si>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</si>
  <si>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</si>
  <si>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</si>
  <si>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</si>
  <si>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</si>
  <si>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</si>
  <si>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</si>
  <si>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</si>
  <si>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</si>
  <si>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</si>
  <si>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</si>
  <si>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</si>
  <si>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</si>
  <si>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</si>
  <si>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</si>
  <si>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</si>
  <si>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</si>
  <si>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</si>
  <si>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</si>
  <si>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</si>
  <si>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</si>
  <si>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</si>
  <si>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</si>
  <si>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</si>
  <si>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</si>
  <si>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</si>
  <si>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</si>
  <si>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</si>
  <si>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</si>
  <si>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</si>
  <si>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</si>
  <si>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</si>
  <si>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</si>
  <si>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</si>
  <si>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</si>
  <si>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</si>
  <si>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</si>
  <si>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</si>
  <si>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</si>
  <si>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</si>
  <si>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</si>
  <si>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</si>
  <si>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</si>
  <si>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</si>
  <si>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</si>
  <si>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</si>
  <si>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</si>
  <si>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</si>
  <si>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</si>
  <si>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</si>
  <si>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</si>
  <si>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</si>
  <si>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</si>
  <si>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</si>
  <si>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</si>
  <si>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</si>
  <si>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</si>
  <si>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</si>
  <si>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</si>
  <si>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</si>
  <si>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</si>
  <si>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</si>
  <si>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</si>
  <si>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</si>
  <si>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</si>
  <si>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</si>
  <si>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</si>
  <si>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</si>
  <si>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</si>
  <si>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</si>
  <si>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</si>
  <si>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</si>
  <si>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</si>
  <si>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</si>
  <si>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</si>
  <si>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</si>
  <si>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</si>
  <si>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</si>
  <si>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</si>
  <si>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</si>
  <si>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</si>
  <si>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</si>
  <si>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</si>
  <si>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</si>
  <si>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</si>
  <si>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</si>
  <si>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</si>
  <si>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</si>
  <si>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</si>
  <si>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</si>
  <si>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</si>
  <si>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</si>
  <si>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</si>
  <si>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</si>
  <si>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</si>
  <si>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</si>
  <si>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</si>
  <si>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</si>
  <si>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</si>
  <si>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</si>
  <si>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</si>
  <si>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</si>
  <si>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</si>
  <si>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</si>
  <si>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</si>
  <si>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</si>
  <si>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</si>
  <si>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</si>
  <si>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</si>
  <si>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</si>
  <si>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</si>
  <si>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</si>
  <si>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</si>
  <si>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</si>
  <si>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</si>
  <si>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</si>
  <si>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</si>
  <si>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</si>
  <si>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</si>
  <si>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</si>
  <si>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</si>
  <si>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</si>
  <si>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</si>
  <si>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</si>
  <si>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</si>
  <si>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</si>
  <si>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</si>
  <si>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</si>
  <si>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</si>
  <si>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</si>
  <si>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</si>
  <si>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</si>
  <si>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</si>
  <si>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</si>
  <si>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</si>
  <si>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</si>
  <si>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</si>
  <si>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</si>
  <si>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</si>
  <si>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</si>
  <si>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</si>
  <si>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</si>
  <si>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</si>
  <si>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</si>
  <si>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</si>
  <si>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</si>
  <si>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</si>
  <si>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</si>
  <si>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</si>
  <si>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</si>
  <si>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</si>
  <si>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</si>
  <si>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</si>
  <si>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</si>
  <si>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</si>
  <si>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</si>
  <si>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</si>
  <si>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</si>
  <si>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</si>
  <si>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</si>
  <si>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</si>
  <si>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</si>
  <si>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</si>
  <si>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</si>
  <si>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</si>
  <si>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</si>
  <si>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</si>
  <si>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</si>
  <si>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</si>
  <si>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</si>
  <si>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</si>
  <si>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</si>
  <si>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</si>
  <si>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</si>
  <si>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</si>
  <si>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</si>
  <si>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</si>
  <si>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</si>
  <si>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</si>
  <si>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</si>
  <si>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</si>
  <si>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</si>
  <si>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</si>
  <si>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</si>
  <si>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</si>
  <si>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</si>
  <si>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</si>
  <si>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</si>
  <si>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</si>
  <si>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</si>
  <si>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</si>
  <si>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</si>
  <si>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</si>
  <si>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</si>
  <si>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</si>
  <si>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</si>
  <si>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</si>
  <si>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</si>
  <si>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</si>
  <si>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</si>
  <si>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</si>
  <si>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</si>
  <si>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</si>
  <si>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</si>
  <si>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</si>
  <si>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</si>
  <si>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</si>
  <si>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</si>
  <si>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</si>
  <si>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</si>
  <si>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</si>
  <si>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</si>
  <si>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</si>
  <si>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</si>
  <si>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</si>
  <si>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</si>
  <si>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</si>
  <si>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</si>
  <si>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</si>
  <si>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</si>
  <si>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</si>
  <si>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</si>
  <si>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</si>
  <si>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</si>
  <si>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</si>
  <si>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</si>
  <si>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</si>
  <si>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</si>
  <si>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</si>
  <si>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</si>
  <si>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</si>
  <si>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</si>
  <si>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</si>
  <si>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</si>
  <si>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</si>
  <si>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</si>
  <si>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</si>
  <si>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</si>
  <si>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</si>
  <si>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</si>
  <si>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</si>
  <si>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</si>
  <si>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</si>
  <si>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</si>
  <si>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</si>
  <si>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</si>
  <si>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</si>
  <si>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</si>
  <si>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</si>
  <si>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</si>
  <si>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</si>
  <si>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</si>
  <si>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</si>
  <si>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</si>
  <si>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</si>
  <si>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</si>
  <si>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</si>
  <si>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</si>
  <si>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</si>
  <si>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</si>
  <si>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</si>
  <si>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</si>
  <si>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</si>
  <si>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</si>
  <si>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</si>
  <si>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</si>
  <si>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</si>
  <si>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</si>
  <si>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</si>
  <si>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</si>
  <si>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</si>
  <si>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</si>
  <si>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</si>
  <si>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</si>
  <si>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</si>
  <si>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</si>
  <si>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</si>
  <si>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</si>
  <si>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</si>
  <si>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</si>
  <si>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</si>
  <si>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</si>
  <si>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</si>
  <si>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</si>
  <si>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</si>
  <si>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</si>
  <si>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</si>
  <si>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</si>
  <si>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</si>
  <si>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</si>
  <si>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</si>
  <si>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</si>
  <si>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</si>
  <si>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</si>
  <si>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</si>
  <si>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</si>
  <si>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</si>
  <si>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</si>
  <si>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</si>
  <si>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</si>
  <si>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</si>
  <si>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</si>
  <si>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</si>
  <si>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</si>
  <si>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</si>
  <si>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</si>
  <si>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</si>
  <si>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</si>
  <si>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</si>
  <si>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</si>
  <si>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</si>
  <si>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</si>
  <si>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</si>
  <si>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</si>
  <si>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</si>
  <si>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</si>
  <si>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</si>
  <si>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</si>
  <si>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</si>
  <si>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</si>
  <si>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</si>
  <si>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</si>
  <si>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</si>
  <si>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</si>
  <si>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</si>
  <si>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</si>
  <si>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</si>
  <si>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</si>
  <si>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</si>
  <si>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</si>
  <si>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</si>
  <si>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</si>
  <si>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</si>
  <si>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</si>
  <si>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</si>
  <si>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</si>
  <si>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</si>
  <si>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</si>
  <si>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</si>
  <si>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</si>
  <si>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</si>
  <si>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</si>
  <si>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</si>
  <si>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</si>
  <si>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</si>
  <si>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</si>
  <si>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</si>
  <si>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</si>
  <si>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</si>
  <si>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</si>
  <si>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</si>
  <si>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</si>
  <si>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</si>
  <si>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</si>
  <si>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</si>
  <si>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</si>
  <si>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</si>
  <si>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</si>
  <si>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</si>
  <si>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</si>
  <si>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</si>
  <si>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</si>
  <si>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</si>
  <si>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</si>
  <si>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</si>
  <si>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</si>
  <si>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</si>
  <si>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</si>
  <si>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</si>
  <si>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</si>
  <si>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</si>
  <si>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</si>
  <si>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</si>
  <si>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</si>
  <si>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</si>
  <si>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</si>
  <si>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</si>
  <si>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</si>
  <si>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</si>
  <si>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</si>
  <si>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</si>
  <si>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</si>
  <si>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</si>
  <si>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</si>
  <si>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</si>
  <si>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</si>
  <si>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</si>
  <si>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</si>
  <si>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</si>
  <si>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</si>
  <si>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</si>
  <si>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</si>
  <si>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</si>
  <si>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</si>
  <si>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</si>
  <si>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</si>
  <si>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</si>
  <si>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</si>
  <si>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</si>
  <si>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</si>
  <si>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</si>
  <si>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</si>
  <si>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</si>
  <si>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</si>
  <si>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</si>
  <si>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</si>
  <si>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</si>
  <si>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</si>
  <si>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</si>
  <si>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</si>
  <si>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</si>
  <si>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</si>
  <si>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</si>
  <si>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</si>
  <si>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</si>
  <si>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</si>
  <si>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</si>
  <si>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</si>
  <si>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</si>
  <si>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</si>
  <si>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</si>
  <si>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</si>
  <si>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</si>
  <si>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</si>
  <si>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</si>
  <si>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</si>
  <si>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</si>
  <si>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</si>
  <si>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</si>
  <si>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</si>
  <si>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</si>
  <si>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</si>
  <si>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</si>
  <si>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</si>
  <si>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</si>
  <si>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</si>
  <si>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</si>
  <si>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</si>
  <si>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</si>
  <si>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</si>
  <si>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</si>
  <si>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</si>
  <si>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</si>
  <si>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</si>
  <si>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</si>
  <si>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</si>
  <si>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</si>
  <si>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</si>
  <si>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</si>
  <si>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</si>
  <si>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</si>
  <si>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</si>
  <si>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</si>
  <si>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</si>
  <si>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</si>
  <si>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</si>
  <si>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</si>
  <si>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</si>
  <si>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</si>
  <si>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</si>
  <si>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</si>
  <si>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</si>
  <si>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</si>
  <si>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</si>
  <si>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</si>
  <si>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</si>
  <si>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</si>
  <si>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</si>
  <si>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</si>
  <si>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</si>
  <si>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</si>
  <si>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</si>
  <si>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</si>
  <si>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</si>
  <si>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</si>
  <si>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</si>
  <si>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</si>
  <si>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</si>
  <si>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</si>
  <si>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</si>
  <si>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</si>
  <si>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</si>
  <si>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</si>
  <si>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</si>
  <si>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</si>
  <si>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</si>
  <si>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</si>
  <si>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</si>
  <si>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</si>
  <si>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</si>
  <si>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</si>
  <si>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</si>
  <si>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</si>
  <si>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</si>
  <si>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</si>
  <si>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</si>
  <si>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</si>
  <si>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</si>
  <si>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</si>
  <si>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</si>
  <si>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</si>
  <si>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</si>
  <si>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</si>
  <si>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</si>
  <si>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</si>
  <si>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</si>
  <si>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</si>
  <si>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</si>
  <si>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</si>
  <si>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</si>
  <si>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</si>
  <si>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</si>
  <si>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</si>
  <si>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</si>
  <si>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</si>
  <si>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</si>
  <si>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</si>
  <si>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</si>
  <si>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</si>
  <si>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</si>
  <si>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</si>
  <si>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</si>
  <si>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</si>
  <si>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</si>
  <si>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</si>
  <si>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</si>
  <si>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</si>
  <si>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</si>
  <si>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</si>
  <si>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</si>
  <si>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</si>
  <si>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</si>
  <si>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</si>
  <si>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</si>
  <si>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</si>
  <si>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</si>
  <si>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</si>
  <si>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</si>
  <si>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</si>
  <si>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</si>
  <si>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</si>
  <si>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</si>
  <si>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</si>
  <si>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</si>
  <si>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</si>
  <si>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</si>
  <si>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</si>
  <si>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</si>
  <si>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</si>
  <si>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</si>
  <si>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</si>
  <si>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</si>
  <si>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</si>
  <si>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</si>
  <si>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</si>
  <si>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</si>
  <si>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</si>
  <si>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</si>
  <si>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</si>
  <si>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</si>
  <si>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</si>
  <si>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</si>
  <si>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</si>
  <si>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</si>
  <si>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</si>
  <si>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</si>
  <si>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</si>
  <si>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</si>
  <si>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</si>
  <si>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</si>
  <si>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</si>
  <si>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</si>
  <si>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</si>
  <si>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</si>
  <si>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</si>
  <si>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</si>
  <si>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</si>
  <si>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</si>
  <si>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</si>
  <si>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</si>
  <si>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</si>
  <si>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</si>
  <si>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</si>
  <si>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</si>
  <si>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</si>
  <si>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</si>
  <si>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</si>
  <si>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</si>
  <si>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</si>
  <si>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</si>
  <si>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</si>
  <si>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</si>
  <si>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</si>
  <si>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</si>
  <si>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</si>
  <si>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</si>
  <si>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</si>
  <si>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</si>
  <si>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</si>
  <si>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</si>
  <si>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</si>
  <si>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</si>
  <si>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</si>
  <si>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</si>
  <si>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</si>
  <si>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</si>
  <si>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</si>
  <si>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</si>
  <si>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</si>
  <si>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</si>
  <si>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</si>
  <si>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</si>
  <si>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</si>
  <si>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</si>
  <si>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</si>
  <si>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</si>
  <si>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</si>
  <si>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</si>
  <si>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</si>
  <si>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</si>
  <si>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</si>
  <si>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</si>
  <si>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</si>
  <si>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</si>
  <si>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</si>
  <si>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</si>
  <si>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</si>
  <si>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</si>
  <si>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</si>
  <si>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</si>
  <si>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</si>
  <si>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</si>
  <si>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</si>
  <si>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</si>
  <si>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</si>
  <si>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</si>
  <si>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</si>
  <si>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</si>
  <si>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</si>
  <si>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</si>
  <si>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</si>
  <si>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</si>
  <si>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</si>
  <si>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</si>
  <si>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</si>
  <si>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</si>
  <si>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</si>
  <si>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</si>
  <si>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</si>
  <si>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</si>
  <si>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</si>
  <si>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</si>
  <si>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</si>
  <si>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</si>
  <si>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</si>
  <si>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</si>
  <si>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</si>
  <si>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</si>
  <si>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</si>
  <si>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</si>
  <si>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</si>
  <si>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</si>
  <si>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</si>
  <si>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</si>
  <si>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</si>
  <si>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</si>
  <si>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</si>
  <si>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</si>
  <si>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</si>
  <si>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</si>
  <si>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</si>
  <si>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</si>
  <si>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</si>
  <si>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</si>
  <si>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</si>
  <si>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</si>
  <si>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</si>
  <si>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</si>
  <si>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</si>
  <si>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</si>
  <si>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</si>
  <si>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</si>
  <si>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</si>
  <si>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</si>
  <si>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</si>
  <si>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</si>
  <si>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</si>
  <si>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</si>
  <si>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</si>
  <si>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</si>
  <si>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</si>
  <si>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</si>
  <si>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</si>
  <si>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</si>
  <si>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</si>
  <si>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</si>
  <si>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</si>
  <si>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</si>
  <si>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</si>
  <si>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</si>
  <si>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</si>
  <si>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</si>
  <si>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</si>
  <si>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</si>
  <si>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</si>
  <si>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</si>
  <si>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</si>
  <si>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</si>
  <si>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</si>
  <si>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</si>
  <si>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</si>
  <si>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</si>
  <si>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</si>
  <si>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</si>
  <si>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</si>
  <si>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</si>
  <si>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</si>
  <si>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</si>
  <si>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</si>
  <si>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</si>
  <si>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</si>
  <si>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</si>
  <si>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</si>
  <si>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</si>
  <si>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</si>
  <si>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</si>
  <si>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</si>
  <si>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</si>
  <si>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</si>
  <si>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</si>
  <si>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</si>
  <si>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</si>
  <si>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</si>
  <si>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</si>
  <si>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</si>
  <si>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</si>
  <si>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</si>
  <si>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</si>
  <si>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</si>
  <si>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</si>
  <si>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</si>
  <si>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</si>
  <si>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</si>
  <si>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</si>
  <si>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</si>
  <si>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</si>
  <si>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</si>
  <si>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</si>
  <si>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</si>
  <si>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</si>
  <si>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</si>
  <si>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</si>
  <si>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</si>
  <si>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</si>
  <si>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</si>
  <si>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</si>
  <si>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</si>
  <si>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</si>
  <si>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</si>
  <si>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</si>
  <si>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</si>
  <si>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</si>
  <si>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</si>
  <si>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</si>
  <si>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</si>
  <si>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</si>
  <si>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</si>
  <si>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</si>
  <si>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</si>
  <si>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</si>
  <si>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</si>
  <si>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</si>
  <si>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</si>
  <si>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</si>
  <si>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</si>
  <si>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</si>
  <si>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</si>
  <si>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</si>
  <si>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</si>
  <si>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</si>
  <si>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</si>
  <si>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</si>
  <si>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</si>
  <si>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</si>
  <si>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</si>
  <si>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</si>
  <si>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</si>
  <si>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</si>
  <si>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</si>
  <si>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</si>
  <si>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</si>
  <si>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</si>
  <si>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</si>
  <si>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</si>
  <si>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</si>
  <si>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</si>
  <si>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</si>
  <si>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</si>
  <si>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</si>
  <si>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</si>
  <si>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</si>
  <si>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</si>
  <si>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</si>
  <si>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</si>
  <si>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</si>
  <si>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</si>
  <si>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</si>
  <si>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</si>
  <si>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</si>
  <si>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</si>
  <si>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</si>
  <si>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</si>
  <si>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</si>
  <si>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</si>
  <si>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</si>
  <si>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</si>
  <si>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</si>
  <si>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</si>
  <si>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</si>
  <si>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</si>
  <si>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</si>
  <si>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</si>
  <si>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</si>
  <si>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</si>
  <si>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</si>
  <si>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</si>
  <si>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</si>
  <si>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</si>
  <si>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</si>
  <si>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</si>
  <si>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</si>
  <si>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</si>
  <si>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</si>
  <si>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</si>
  <si>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</si>
  <si>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</si>
  <si>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</si>
  <si>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</si>
  <si>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</si>
  <si>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</si>
  <si>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</si>
  <si>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</si>
  <si>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</si>
  <si>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</si>
  <si>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</si>
  <si>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</si>
  <si>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</si>
  <si>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</si>
  <si>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</si>
  <si>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</si>
  <si>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</si>
  <si>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</si>
  <si>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</si>
  <si>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</si>
  <si>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</si>
  <si>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</si>
  <si>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</si>
  <si>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</si>
  <si>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</si>
  <si>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</si>
  <si>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</si>
  <si>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</si>
  <si>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</si>
  <si>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</si>
  <si>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</si>
  <si>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</si>
  <si>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</si>
  <si>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</si>
  <si>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</si>
  <si>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</si>
  <si>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</si>
  <si>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</si>
  <si>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</si>
  <si>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</si>
  <si>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</si>
  <si>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</si>
  <si>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</si>
  <si>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</si>
  <si>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</si>
  <si>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</si>
  <si>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</si>
  <si>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</si>
  <si>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</si>
  <si>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</si>
  <si>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</si>
  <si>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</si>
  <si>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</si>
  <si>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</si>
  <si>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</si>
  <si>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</si>
  <si>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</si>
  <si>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</si>
  <si>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</si>
  <si>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</si>
  <si>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</si>
  <si>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</si>
  <si>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</si>
  <si>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</si>
  <si>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</si>
  <si>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</si>
  <si>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</si>
  <si>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</si>
  <si>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</si>
  <si>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</si>
  <si>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</si>
  <si>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</si>
  <si>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</si>
  <si>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</si>
  <si>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</si>
  <si>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</si>
  <si>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</si>
  <si>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</si>
  <si>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</si>
  <si>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</si>
  <si>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</si>
  <si>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</si>
  <si>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</si>
  <si>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</si>
  <si>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</si>
  <si>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</si>
  <si>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</si>
  <si>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</si>
  <si>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</si>
  <si>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</si>
  <si>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</si>
  <si>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</si>
  <si>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</si>
  <si>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</si>
  <si>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</si>
  <si>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</si>
  <si>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</si>
  <si>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</si>
  <si>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</si>
  <si>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</si>
  <si>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</si>
  <si>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</si>
  <si>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</si>
  <si>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</si>
  <si>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</si>
  <si>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</si>
  <si>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</si>
  <si>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</si>
  <si>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</si>
  <si>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</si>
  <si>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</si>
  <si>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</si>
  <si>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</si>
  <si>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</si>
  <si>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</si>
  <si>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</si>
  <si>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</si>
  <si>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</si>
  <si>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</si>
  <si>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</si>
  <si>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</si>
  <si>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</si>
  <si>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</si>
  <si>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</si>
  <si>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</si>
  <si>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</si>
  <si>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</si>
  <si>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</si>
  <si>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</si>
  <si>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</si>
  <si>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</si>
  <si>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</si>
  <si>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</si>
  <si>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</si>
  <si>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</si>
  <si>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</si>
  <si>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</si>
  <si>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</si>
  <si>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</si>
  <si>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</si>
  <si>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</si>
  <si>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</si>
  <si>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</si>
  <si>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</si>
  <si>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</si>
  <si>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</si>
  <si>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</si>
  <si>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</si>
  <si>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</si>
  <si>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</si>
  <si>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</si>
  <si>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</si>
  <si>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</si>
  <si>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</si>
  <si>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</si>
  <si>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</si>
  <si>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</si>
  <si>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</si>
  <si>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</si>
  <si>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</si>
  <si>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</si>
  <si>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</si>
  <si>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</si>
  <si>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</si>
  <si>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</si>
  <si>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</si>
  <si>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</si>
  <si>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</si>
  <si>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</si>
  <si>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</si>
  <si>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</si>
  <si>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</si>
  <si>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</si>
  <si>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</si>
  <si>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</si>
  <si>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</si>
  <si>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</si>
  <si>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</si>
  <si>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</si>
  <si>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</si>
  <si>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</si>
  <si>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</si>
  <si>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</si>
  <si>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</si>
  <si>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</si>
  <si>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</si>
  <si>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</si>
  <si>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</si>
  <si>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</si>
  <si>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</si>
  <si>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</si>
  <si>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</si>
  <si>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</si>
  <si>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</si>
  <si>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</si>
  <si>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</si>
  <si>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</si>
  <si>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</si>
  <si>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</si>
  <si>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</si>
  <si>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</si>
  <si>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</si>
  <si>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</si>
  <si>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</si>
  <si>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</si>
  <si>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</si>
  <si>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</si>
  <si>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</si>
  <si>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</si>
  <si>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</si>
  <si>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</si>
  <si>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</si>
  <si>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</si>
  <si>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</si>
  <si>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</si>
  <si>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</si>
  <si>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</si>
  <si>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</si>
  <si>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</si>
  <si>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</si>
  <si>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</si>
  <si>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</si>
  <si>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</si>
  <si>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</si>
  <si>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</si>
  <si>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</si>
  <si>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</si>
  <si>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</si>
  <si>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</si>
  <si>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</si>
  <si>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</si>
  <si>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</si>
  <si>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</si>
  <si>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</si>
  <si>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</si>
  <si>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</si>
  <si>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</si>
  <si>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</si>
  <si>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</si>
  <si>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</si>
  <si>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</si>
  <si>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</si>
  <si>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</si>
  <si>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</si>
  <si>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</si>
  <si>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</si>
  <si>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</si>
  <si>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</si>
  <si>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</si>
  <si>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</si>
  <si>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</si>
  <si>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</si>
  <si>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</si>
  <si>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</si>
  <si>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</si>
  <si>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</si>
  <si>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</si>
  <si>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</si>
  <si>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</si>
  <si>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</si>
  <si>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</si>
  <si>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</si>
  <si>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</si>
  <si>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</si>
  <si>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</si>
  <si>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</si>
  <si>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</si>
  <si>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</si>
  <si>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</si>
  <si>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</si>
  <si>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</si>
  <si>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</si>
  <si>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</si>
  <si>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</si>
  <si>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</si>
  <si>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</si>
  <si>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</si>
  <si>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</si>
  <si>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</si>
  <si>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</si>
  <si>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</si>
  <si>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</si>
  <si>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</si>
  <si>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</si>
  <si>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</si>
  <si>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</si>
  <si>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</si>
  <si>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</si>
  <si>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</si>
  <si>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</si>
  <si>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</si>
  <si>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</si>
  <si>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</si>
  <si>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</si>
  <si>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</si>
  <si>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</si>
  <si>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</si>
  <si>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</si>
  <si>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</si>
  <si>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</si>
  <si>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</si>
  <si>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</si>
  <si>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</si>
  <si>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</si>
  <si>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</si>
  <si>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</si>
  <si>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</si>
  <si>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</si>
  <si>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</si>
  <si>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</si>
  <si>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</si>
  <si>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</si>
  <si>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</si>
  <si>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</si>
  <si>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</si>
  <si>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</si>
  <si>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</si>
  <si>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</si>
  <si>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</si>
  <si>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</si>
  <si>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</si>
  <si>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</si>
  <si>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</si>
  <si>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</si>
  <si>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</si>
  <si>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</si>
  <si>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</si>
  <si>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</si>
  <si>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</si>
  <si>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</si>
  <si>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</si>
  <si>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</si>
  <si>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</si>
  <si>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</si>
  <si>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</si>
  <si>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</si>
  <si>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</si>
  <si>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</si>
  <si>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</si>
  <si>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</si>
  <si>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</si>
  <si>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</si>
  <si>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</si>
  <si>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</si>
  <si>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</si>
  <si>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</si>
  <si>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</si>
  <si>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</si>
  <si>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</si>
  <si>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</si>
  <si>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</si>
  <si>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</si>
  <si>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</si>
  <si>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</si>
  <si>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</si>
  <si>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</si>
  <si>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</si>
  <si>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</si>
  <si>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</si>
  <si>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</si>
  <si>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</si>
  <si>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</si>
  <si>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</si>
  <si>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</si>
  <si>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</si>
  <si>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</si>
  <si>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</si>
  <si>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</si>
  <si>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</si>
  <si>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</si>
  <si>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</si>
  <si>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</si>
  <si>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</si>
  <si>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</si>
  <si>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</si>
  <si>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</si>
  <si>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</si>
  <si>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</si>
  <si>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</si>
  <si>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</si>
  <si>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</si>
  <si>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</si>
  <si>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</si>
  <si>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</si>
  <si>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</si>
  <si>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</si>
  <si>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</si>
  <si>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</si>
  <si>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</si>
  <si>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</si>
  <si>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</si>
  <si>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</si>
  <si>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</si>
  <si>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</si>
  <si>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</si>
  <si>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</si>
  <si>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</si>
  <si>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</si>
  <si>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</si>
  <si>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</si>
  <si>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</si>
  <si>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</si>
  <si>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</si>
  <si>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</si>
  <si>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</si>
  <si>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</si>
  <si>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</si>
  <si>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</si>
  <si>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</si>
  <si>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</si>
  <si>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</si>
  <si>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</si>
  <si>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</si>
  <si>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</si>
  <si>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</si>
  <si>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</si>
  <si>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</si>
  <si>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</si>
  <si>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</si>
  <si>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</si>
  <si>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</si>
  <si>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</si>
  <si>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</si>
  <si>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</si>
  <si>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</si>
  <si>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</si>
  <si>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</si>
  <si>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</si>
  <si>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</si>
  <si>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</si>
  <si>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</si>
  <si>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</si>
  <si>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</si>
  <si>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</si>
  <si>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</si>
  <si>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</si>
  <si>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</si>
  <si>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</si>
  <si>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</si>
  <si>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</si>
  <si>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</si>
  <si>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</si>
  <si>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</si>
  <si>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</si>
  <si>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</si>
  <si>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</si>
  <si>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</si>
  <si>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</si>
  <si>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</si>
  <si>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</si>
  <si>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</si>
  <si>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</si>
  <si>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</si>
  <si>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</si>
  <si>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</si>
  <si>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</si>
  <si>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</si>
  <si>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</si>
  <si>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</si>
  <si>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</si>
  <si>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</si>
  <si>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</si>
  <si>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</si>
  <si>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</si>
  <si>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</si>
  <si>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</si>
  <si>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</si>
  <si>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</si>
  <si>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</si>
  <si>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</si>
  <si>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</si>
  <si>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</si>
  <si>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</si>
  <si>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</si>
  <si>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</si>
  <si>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</si>
  <si>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</si>
  <si>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</si>
  <si>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</si>
  <si>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</si>
  <si>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</si>
  <si>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</si>
  <si>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</si>
  <si>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</si>
  <si>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</si>
  <si>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</si>
  <si>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</si>
  <si>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</si>
  <si>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</si>
  <si>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</si>
  <si>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</si>
  <si>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</si>
  <si>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</si>
  <si>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</si>
  <si>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</si>
  <si>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</si>
  <si>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</si>
  <si>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</si>
  <si>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</si>
  <si>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</si>
  <si>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</si>
  <si>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</si>
  <si>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</si>
  <si>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</si>
  <si>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</si>
  <si>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</si>
  <si>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</si>
  <si>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</si>
  <si>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</si>
  <si>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</si>
  <si>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</si>
  <si>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</si>
  <si>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</si>
  <si>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</si>
  <si>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</si>
  <si>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</si>
  <si>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</si>
  <si>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</si>
  <si>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</si>
  <si>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</si>
  <si>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</si>
  <si>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</si>
  <si>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</si>
  <si>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</si>
  <si>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</si>
  <si>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</si>
  <si>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</si>
  <si>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</si>
  <si>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</si>
  <si>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</si>
  <si>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</si>
  <si>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</si>
  <si>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</si>
  <si>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</si>
  <si>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</si>
  <si>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</si>
  <si>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</si>
  <si>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</si>
  <si>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</si>
  <si>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</si>
  <si>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</si>
  <si>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</si>
  <si>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</si>
  <si>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</si>
  <si>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</si>
  <si>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</si>
  <si>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</si>
  <si>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</si>
  <si>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</si>
  <si>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</si>
  <si>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</si>
  <si>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</si>
  <si>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</si>
  <si>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</si>
  <si>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</si>
  <si>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</si>
  <si>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</si>
  <si>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</si>
  <si>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</si>
  <si>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</si>
  <si>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</si>
  <si>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</si>
  <si>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</si>
  <si>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</si>
  <si>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</si>
  <si>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</si>
  <si>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</si>
  <si>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</si>
  <si>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</si>
  <si>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</si>
  <si>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</si>
  <si>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</si>
  <si>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</si>
  <si>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</si>
  <si>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</si>
  <si>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</si>
  <si>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</si>
  <si>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</si>
  <si>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</si>
  <si>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</si>
  <si>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</si>
  <si>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</si>
  <si>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</si>
  <si>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</si>
  <si>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</si>
  <si>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</si>
  <si>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</si>
  <si>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</si>
  <si>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</si>
  <si>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</si>
  <si>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</si>
  <si>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</si>
  <si>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</si>
  <si>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</si>
  <si>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</si>
  <si>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</si>
  <si>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</si>
  <si>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</si>
  <si>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</si>
  <si>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</si>
  <si>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</si>
  <si>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</si>
  <si>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</si>
  <si>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</si>
  <si>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</si>
  <si>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</si>
  <si>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</si>
  <si>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</si>
  <si>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</si>
  <si>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</si>
  <si>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</si>
  <si>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</si>
  <si>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</si>
  <si>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</si>
  <si>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</si>
  <si>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</si>
  <si>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</si>
  <si>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</si>
  <si>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</si>
  <si>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</si>
  <si>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</si>
  <si>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</si>
  <si>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</si>
  <si>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</si>
  <si>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</si>
  <si>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</si>
  <si>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</si>
  <si>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</si>
  <si>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</si>
  <si>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</si>
  <si>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</si>
  <si>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</si>
  <si>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</si>
  <si>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</si>
  <si>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</si>
  <si>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</si>
  <si>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</si>
  <si>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</si>
  <si>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</si>
  <si>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</si>
  <si>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</si>
  <si>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</si>
  <si>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</si>
  <si>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</si>
  <si>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</si>
  <si>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</si>
  <si>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</si>
  <si>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</si>
  <si>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</si>
  <si>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</si>
  <si>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</si>
  <si>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</si>
  <si>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</si>
  <si>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</si>
  <si>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</si>
  <si>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</si>
  <si>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</si>
  <si>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</si>
  <si>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</si>
  <si>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</si>
  <si>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</si>
  <si>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</si>
  <si>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</si>
  <si>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</si>
  <si>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</si>
  <si>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</si>
  <si>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</si>
  <si>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</si>
  <si>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</si>
  <si>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</si>
  <si>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</si>
  <si>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</si>
  <si>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</si>
  <si>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</si>
  <si>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</si>
  <si>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</si>
  <si>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</si>
  <si>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</si>
  <si>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</si>
  <si>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</si>
  <si>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</si>
  <si>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</si>
  <si>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</si>
  <si>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</si>
  <si>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</si>
  <si>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</si>
  <si>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</si>
  <si>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</si>
  <si>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</si>
  <si>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</si>
  <si>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</si>
  <si>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</si>
  <si>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</si>
  <si>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</si>
  <si>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</si>
  <si>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</si>
  <si>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</si>
  <si>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</si>
  <si>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</si>
  <si>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</si>
  <si>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</si>
  <si>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</si>
  <si>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</si>
  <si>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</si>
  <si>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</si>
  <si>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</si>
  <si>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</si>
  <si>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</si>
  <si>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</si>
  <si>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</si>
  <si>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</si>
  <si>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</si>
  <si>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</si>
  <si>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</si>
  <si>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</si>
  <si>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</si>
  <si>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</si>
  <si>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</si>
  <si>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</si>
  <si>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</si>
  <si>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</si>
  <si>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</si>
  <si>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</si>
  <si>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</si>
  <si>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</si>
  <si>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</si>
  <si>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</si>
  <si>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</si>
  <si>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</si>
  <si>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</si>
  <si>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</si>
  <si>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</si>
  <si>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</si>
  <si>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</si>
  <si>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</si>
  <si>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</si>
  <si>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</si>
  <si>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</si>
  <si>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</si>
  <si>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</si>
  <si>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</si>
  <si>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</si>
  <si>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</si>
  <si>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</si>
  <si>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</si>
  <si>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</si>
  <si>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</si>
  <si>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</si>
  <si>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</si>
  <si>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</si>
  <si>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</si>
  <si>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</si>
  <si>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</si>
  <si>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</si>
  <si>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</si>
  <si>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</si>
  <si>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</si>
  <si>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</si>
  <si>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</si>
  <si>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</si>
  <si>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</si>
  <si>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</si>
  <si>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</si>
  <si>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</si>
  <si>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</si>
  <si>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</si>
  <si>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</si>
  <si>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</si>
  <si>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</si>
  <si>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</si>
  <si>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</si>
  <si>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</si>
  <si>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</si>
  <si>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</si>
  <si>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</si>
  <si>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</si>
  <si>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</si>
  <si>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</si>
  <si>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</si>
  <si>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</si>
  <si>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</si>
  <si>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</si>
  <si>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</si>
  <si>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</si>
  <si>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</si>
  <si>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</si>
  <si>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</si>
  <si>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</si>
  <si>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</si>
  <si>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</si>
  <si>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</si>
  <si>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</si>
  <si>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</si>
  <si>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</si>
  <si>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</si>
  <si>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</si>
  <si>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</si>
  <si>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</si>
  <si>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</si>
  <si>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</si>
  <si>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</si>
  <si>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</si>
  <si>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</si>
  <si>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</si>
  <si>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</si>
  <si>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</si>
  <si>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</si>
  <si>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</si>
  <si>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</si>
  <si>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</si>
  <si>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</si>
  <si>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</si>
  <si>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</si>
  <si>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</si>
  <si>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</si>
  <si>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</si>
  <si>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</si>
  <si>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</si>
  <si>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</si>
  <si>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</si>
  <si>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</si>
  <si>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</si>
  <si>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</si>
  <si>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</si>
  <si>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</si>
  <si>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</si>
  <si>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</si>
  <si>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</si>
  <si>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</si>
  <si>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</si>
  <si>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</si>
  <si>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</si>
  <si>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</si>
  <si>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</si>
  <si>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</si>
  <si>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</si>
  <si>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</si>
  <si>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</si>
  <si>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</si>
  <si>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</si>
  <si>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</si>
  <si>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</si>
  <si>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</si>
  <si>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</si>
  <si>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</si>
  <si>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</si>
  <si>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</si>
  <si>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</si>
  <si>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</si>
  <si>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</si>
  <si>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</si>
  <si>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</si>
  <si>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</si>
  <si>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</si>
  <si>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</si>
  <si>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</si>
  <si>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</si>
  <si>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</si>
  <si>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</si>
  <si>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</si>
  <si>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</si>
  <si>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</si>
  <si>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</si>
  <si>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</si>
  <si>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</si>
  <si>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</si>
  <si>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</si>
  <si>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</si>
  <si>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</si>
  <si>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</si>
  <si>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</si>
  <si>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</si>
  <si>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</si>
  <si>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</si>
  <si>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</si>
  <si>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</si>
  <si>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</si>
  <si>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</si>
  <si>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</si>
  <si>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</si>
  <si>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</si>
  <si>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</si>
  <si>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</si>
  <si>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</si>
  <si>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</si>
  <si>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</si>
  <si>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</si>
  <si>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</si>
  <si>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</si>
  <si>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</si>
  <si>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</si>
  <si>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</si>
  <si>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</si>
  <si>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</si>
  <si>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</si>
  <si>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</si>
  <si>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</si>
  <si>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</si>
  <si>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</si>
  <si>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</si>
  <si>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</si>
  <si>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</si>
  <si>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</si>
  <si>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</si>
  <si>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</si>
  <si>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</si>
  <si>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</si>
  <si>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</si>
  <si>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</si>
  <si>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</si>
  <si>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</si>
  <si>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</si>
  <si>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</si>
  <si>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</si>
  <si>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</si>
  <si>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</si>
  <si>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</si>
  <si>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</si>
  <si>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</si>
  <si>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</si>
  <si>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</si>
  <si>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</si>
  <si>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</si>
  <si>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</si>
  <si>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</si>
  <si>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</si>
  <si>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</si>
  <si>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</si>
  <si>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</si>
  <si>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</si>
  <si>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</si>
  <si>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</si>
  <si>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</si>
  <si>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</si>
  <si>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</si>
  <si>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</si>
  <si>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</si>
  <si>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</si>
  <si>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</si>
  <si>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</si>
  <si>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</si>
  <si>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</si>
  <si>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</si>
  <si>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</si>
  <si>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</si>
  <si>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</si>
  <si>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</si>
  <si>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</si>
  <si>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</si>
  <si>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</si>
  <si>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</si>
  <si>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</si>
  <si>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</si>
  <si>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</si>
  <si>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</si>
  <si>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</si>
  <si>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</si>
  <si>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</si>
  <si>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</si>
  <si>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</si>
  <si>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</si>
  <si>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</si>
  <si>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</si>
  <si>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</si>
  <si>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</si>
  <si>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</si>
  <si>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</si>
  <si>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</si>
  <si>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</si>
  <si>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</si>
  <si>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</si>
  <si>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</si>
  <si>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</si>
  <si>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</si>
  <si>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</si>
  <si>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</si>
  <si>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</si>
  <si>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</si>
  <si>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</si>
  <si>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</si>
  <si>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</si>
  <si>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</si>
  <si>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</si>
  <si>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</si>
  <si>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</si>
  <si>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</si>
  <si>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</si>
  <si>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</si>
  <si>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</si>
  <si>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</si>
  <si>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</si>
  <si>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</si>
  <si>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</si>
  <si>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</si>
  <si>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</si>
  <si>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</si>
  <si>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</si>
  <si>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</si>
  <si>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</si>
  <si>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</si>
  <si>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</si>
  <si>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</si>
  <si>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</si>
  <si>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</si>
  <si>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</si>
  <si>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</si>
  <si>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</si>
  <si>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</si>
  <si>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</si>
  <si>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</si>
  <si>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</si>
  <si>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</si>
  <si>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</si>
  <si>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</si>
  <si>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</si>
  <si>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</si>
  <si>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</si>
  <si>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</si>
  <si>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</si>
  <si>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</si>
  <si>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</si>
  <si>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</si>
  <si>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</si>
  <si>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</si>
  <si>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</si>
  <si>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</si>
  <si>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</si>
  <si>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</si>
  <si>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</si>
  <si>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</si>
  <si>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</si>
  <si>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</si>
  <si>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</si>
  <si>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</si>
  <si>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</si>
  <si>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</si>
  <si>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</si>
  <si>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</si>
  <si>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</si>
  <si>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</si>
  <si>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</si>
  <si>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</si>
  <si>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</si>
  <si>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</si>
  <si>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</si>
  <si>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</si>
  <si>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</si>
  <si>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</si>
  <si>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</si>
  <si>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</si>
  <si>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</si>
  <si>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</si>
  <si>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</si>
  <si>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</si>
  <si>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</si>
  <si>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</si>
  <si>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</si>
  <si>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</si>
  <si>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</si>
  <si>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</si>
  <si>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</si>
  <si>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</si>
  <si>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</si>
  <si>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</si>
  <si>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</si>
  <si>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</si>
  <si>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</si>
  <si>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</si>
  <si>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</si>
  <si>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</si>
  <si>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</si>
  <si>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</si>
  <si>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</si>
  <si>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</si>
  <si>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</si>
  <si>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</si>
  <si>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</si>
  <si>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</si>
  <si>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</si>
  <si>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</si>
  <si>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</si>
  <si>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</si>
  <si>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</si>
  <si>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</si>
  <si>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</si>
  <si>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</si>
  <si>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</si>
  <si>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</si>
  <si>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</si>
  <si>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</si>
  <si>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</si>
  <si>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</si>
  <si>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</si>
  <si>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</si>
  <si>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</si>
  <si>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</si>
  <si>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</si>
  <si>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</si>
  <si>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</si>
  <si>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</si>
  <si>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</si>
  <si>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</si>
  <si>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</si>
  <si>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</si>
  <si>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</si>
  <si>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</si>
  <si>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</si>
  <si>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</si>
  <si>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</si>
  <si>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</si>
  <si>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</si>
  <si>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</si>
  <si>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</si>
  <si>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</si>
  <si>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</si>
  <si>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</si>
  <si>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</si>
  <si>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</si>
  <si>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</si>
  <si>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</si>
  <si>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</si>
  <si>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</si>
  <si>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</si>
  <si>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</si>
  <si>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</si>
  <si>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</si>
  <si>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</si>
  <si>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</si>
  <si>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</si>
  <si>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</si>
  <si>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</si>
  <si>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</si>
  <si>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</si>
  <si>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</si>
  <si>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</si>
  <si>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</si>
  <si>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</si>
  <si>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</si>
  <si>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</si>
  <si>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</si>
  <si>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</si>
  <si>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</si>
  <si>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</si>
  <si>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</si>
  <si>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</si>
  <si>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</si>
  <si>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</si>
  <si>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</si>
  <si>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</si>
  <si>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</si>
  <si>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</si>
  <si>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</si>
  <si>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</si>
  <si>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</si>
  <si>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</si>
  <si>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</si>
  <si>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</si>
  <si>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</si>
  <si>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</si>
  <si>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</si>
  <si>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</si>
  <si>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</si>
  <si>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</si>
  <si>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</si>
  <si>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</si>
  <si>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</si>
  <si>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</si>
  <si>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</si>
  <si>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</si>
  <si>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</si>
  <si>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</si>
  <si>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</si>
  <si>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</si>
  <si>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</si>
  <si>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</si>
  <si>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</si>
  <si>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</si>
  <si>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</si>
  <si>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</si>
  <si>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</si>
  <si>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</si>
  <si>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</si>
  <si>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</si>
  <si>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</si>
  <si>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</si>
  <si>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</si>
  <si>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</si>
  <si>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</si>
  <si>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</si>
  <si>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</si>
  <si>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</si>
  <si>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</si>
  <si>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</si>
  <si>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</si>
  <si>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</si>
  <si>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</si>
  <si>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</si>
  <si>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</si>
  <si>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</si>
  <si>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</si>
  <si>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</si>
  <si>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</si>
  <si>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</si>
  <si>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</si>
  <si>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</si>
  <si>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</si>
  <si>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</si>
  <si>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</si>
  <si>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</si>
  <si>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</si>
  <si>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</si>
  <si>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</si>
  <si>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</si>
  <si>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</si>
  <si>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</si>
  <si>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</si>
  <si>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</si>
  <si>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</si>
  <si>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</si>
  <si>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</si>
  <si>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</si>
  <si>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</si>
  <si>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</si>
  <si>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</si>
  <si>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</si>
  <si>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</si>
  <si>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</si>
  <si>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</si>
  <si>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</si>
  <si>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</si>
  <si>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</si>
  <si>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</si>
  <si>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</si>
  <si>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</si>
  <si>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</si>
  <si>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</si>
  <si>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</si>
  <si>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</si>
  <si>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</si>
  <si>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</si>
  <si>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</si>
  <si>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</si>
  <si>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</si>
  <si>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</si>
  <si>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</si>
  <si>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</si>
  <si>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</si>
  <si>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</si>
  <si>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</si>
  <si>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</si>
  <si>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</si>
  <si>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</si>
  <si>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</si>
  <si>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</si>
  <si>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</si>
  <si>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</si>
  <si>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</si>
  <si>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</si>
  <si>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</si>
  <si>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</si>
  <si>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</si>
  <si>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</si>
  <si>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</si>
  <si>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</si>
  <si>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</si>
  <si>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</si>
  <si>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</si>
  <si>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</si>
  <si>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</si>
  <si>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</si>
  <si>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</si>
  <si>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</si>
  <si>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</si>
  <si>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</si>
  <si>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</si>
  <si>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</si>
  <si>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</si>
  <si>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</si>
  <si>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</si>
  <si>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</si>
  <si>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</si>
  <si>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</si>
  <si>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</si>
  <si>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</si>
  <si>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</si>
  <si>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</si>
  <si>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</si>
  <si>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</si>
  <si>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</si>
  <si>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</si>
  <si>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</si>
  <si>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</si>
  <si>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</si>
  <si>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</si>
  <si>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</si>
  <si>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</si>
  <si>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</si>
  <si>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</si>
  <si>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</si>
  <si>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</si>
  <si>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</si>
  <si>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</si>
  <si>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</si>
  <si>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</si>
  <si>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</si>
  <si>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</si>
  <si>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</si>
  <si>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</si>
  <si>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</si>
  <si>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</si>
  <si>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</si>
  <si>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</si>
  <si>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</si>
  <si>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</si>
  <si>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</si>
  <si>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</si>
  <si>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</si>
  <si>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</si>
  <si>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</si>
  <si>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</si>
  <si>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</si>
  <si>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</si>
  <si>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</si>
  <si>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</si>
  <si>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</si>
  <si>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</si>
  <si>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</si>
  <si>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</si>
  <si>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</si>
  <si>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</si>
  <si>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</si>
  <si>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</si>
  <si>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</si>
  <si>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</si>
  <si>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</si>
  <si>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</si>
  <si>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</si>
  <si>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</si>
  <si>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</si>
  <si>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</si>
  <si>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</si>
  <si>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</si>
  <si>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</si>
  <si>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</si>
  <si>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</si>
  <si>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</si>
  <si>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</si>
  <si>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</si>
  <si>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</si>
  <si>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</si>
  <si>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</si>
  <si>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</si>
  <si>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</si>
  <si>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</si>
  <si>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</si>
  <si>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</si>
  <si>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</si>
  <si>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</si>
  <si>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</si>
  <si>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</si>
  <si>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</si>
  <si>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</si>
  <si>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</si>
  <si>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</si>
  <si>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</si>
  <si>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</si>
  <si>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</si>
  <si>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</si>
  <si>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</si>
  <si>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</si>
  <si>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</si>
  <si>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</si>
  <si>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</si>
  <si>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</si>
  <si>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</si>
  <si>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</si>
  <si>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</si>
  <si>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</si>
  <si>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</si>
  <si>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</si>
  <si>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</si>
  <si>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</si>
  <si>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</si>
  <si>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</si>
  <si>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</si>
  <si>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</si>
  <si>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</si>
  <si>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</si>
  <si>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</si>
  <si>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</si>
  <si>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</si>
  <si>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</si>
  <si>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</si>
  <si>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</si>
  <si>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</si>
  <si>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</si>
  <si>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</si>
  <si>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</si>
  <si>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</si>
  <si>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</si>
  <si>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</si>
  <si>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</si>
  <si>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</si>
  <si>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</si>
  <si>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</si>
  <si>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</si>
  <si>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</si>
  <si>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</si>
  <si>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</si>
  <si>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</si>
  <si>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</si>
  <si>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</si>
  <si>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</si>
  <si>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</si>
  <si>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</si>
  <si>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</si>
  <si>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</si>
  <si>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</si>
  <si>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</si>
  <si>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</si>
  <si>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</si>
  <si>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</si>
  <si>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</si>
  <si>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</si>
  <si>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</si>
  <si>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</si>
  <si>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</si>
  <si>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</si>
  <si>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</si>
  <si>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</si>
  <si>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</si>
  <si>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</si>
  <si>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</si>
  <si>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</si>
  <si>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</si>
  <si>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</si>
  <si>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</si>
  <si>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</si>
  <si>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</si>
  <si>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</si>
  <si>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</si>
  <si>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</si>
  <si>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</si>
  <si>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</si>
  <si>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</si>
  <si>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</si>
  <si>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</si>
  <si>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</si>
  <si>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</si>
  <si>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</si>
  <si>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</si>
  <si>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</si>
  <si>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</si>
  <si>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</si>
  <si>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</si>
  <si>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</si>
  <si>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</si>
  <si>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</si>
  <si>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</si>
  <si>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</si>
  <si>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</si>
  <si>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</si>
  <si>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</si>
  <si>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</si>
  <si>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</si>
  <si>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</si>
  <si>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</si>
  <si>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</si>
  <si>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</si>
  <si>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</si>
  <si>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</si>
  <si>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</si>
  <si>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</si>
  <si>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</si>
  <si>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</si>
  <si>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</si>
  <si>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</si>
  <si>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</si>
  <si>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</si>
  <si>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</si>
  <si>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</si>
  <si>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</si>
  <si>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</si>
  <si>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</si>
  <si>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</si>
  <si>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</si>
  <si>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</si>
  <si>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</si>
  <si>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</si>
  <si>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</si>
  <si>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</si>
  <si>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</si>
  <si>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</si>
  <si>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</si>
  <si>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</si>
  <si>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</si>
  <si>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</si>
  <si>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</si>
  <si>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</si>
  <si>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</si>
  <si>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</si>
  <si>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</si>
  <si>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</si>
  <si>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</si>
  <si>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</si>
  <si>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</si>
  <si>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</si>
  <si>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</si>
  <si>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</si>
  <si>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</si>
  <si>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</si>
  <si>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</si>
  <si>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</si>
  <si>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</si>
  <si>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</si>
  <si>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</si>
  <si>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</si>
  <si>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</si>
  <si>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</si>
  <si>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</si>
  <si>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</si>
  <si>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</si>
  <si>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</si>
  <si>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</si>
  <si>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</si>
  <si>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</si>
  <si>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</si>
  <si>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</si>
  <si>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</si>
  <si>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</si>
  <si>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</si>
  <si>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</si>
  <si>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</si>
  <si>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</si>
  <si>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</si>
  <si>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</si>
  <si>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</si>
  <si>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</si>
  <si>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</si>
  <si>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</si>
  <si>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</si>
  <si>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</si>
  <si>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</si>
  <si>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</si>
  <si>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</si>
  <si>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</si>
  <si>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</si>
  <si>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</si>
  <si>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</si>
  <si>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</si>
  <si>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</si>
  <si>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</si>
  <si>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</si>
  <si>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</si>
  <si>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</si>
  <si>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</si>
  <si>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</si>
  <si>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</si>
  <si>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</si>
  <si>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</si>
  <si>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</si>
  <si>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</si>
  <si>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</si>
  <si>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</si>
  <si>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</si>
  <si>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</si>
  <si>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</si>
  <si>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</si>
  <si>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</si>
  <si>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</si>
  <si>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</si>
  <si>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</si>
  <si>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</si>
  <si>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</si>
  <si>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</si>
  <si>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</si>
  <si>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</si>
  <si>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</si>
  <si>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</si>
  <si>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</si>
  <si>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</si>
  <si>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</si>
  <si>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</si>
  <si>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</si>
  <si>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</si>
  <si>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</si>
  <si>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</si>
  <si>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</si>
  <si>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</si>
  <si>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</si>
  <si>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</si>
  <si>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</si>
  <si>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</si>
  <si>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</si>
  <si>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</si>
  <si>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</si>
  <si>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</si>
  <si>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</si>
  <si>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</si>
  <si>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</si>
  <si>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</si>
  <si>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</si>
  <si>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</si>
  <si>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</si>
  <si>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</si>
  <si>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</si>
  <si>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</si>
  <si>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</si>
  <si>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</si>
  <si>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</si>
  <si>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</si>
  <si>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</si>
  <si>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</si>
  <si>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</si>
  <si>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</si>
  <si>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</si>
  <si>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</si>
  <si>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</si>
  <si>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</si>
  <si>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</si>
  <si>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</si>
  <si>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</si>
  <si>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</si>
  <si>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</si>
  <si>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</si>
  <si>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</si>
  <si>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</si>
  <si>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</si>
  <si>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</si>
  <si>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</si>
  <si>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</si>
  <si>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</si>
  <si>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</si>
  <si>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</si>
  <si>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</si>
  <si>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</si>
  <si>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</si>
  <si>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</si>
  <si>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</si>
  <si>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</si>
  <si>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</si>
  <si>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</si>
  <si>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</si>
  <si>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</si>
  <si>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</si>
  <si>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</si>
  <si>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</si>
  <si>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</si>
  <si>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</si>
  <si>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</si>
  <si>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</si>
  <si>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</si>
  <si>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</si>
  <si>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</si>
  <si>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</si>
  <si>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</si>
  <si>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</si>
  <si>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</si>
  <si>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</si>
  <si>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</si>
  <si>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</si>
  <si>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</si>
  <si>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</si>
  <si>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</si>
  <si>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</si>
  <si>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</si>
  <si>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</si>
  <si>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</si>
  <si>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</si>
  <si>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</si>
  <si>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</si>
  <si>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</si>
  <si>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</si>
  <si>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</si>
  <si>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</si>
  <si>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</si>
  <si>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</si>
  <si>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</si>
  <si>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</si>
  <si>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</si>
  <si>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</si>
  <si>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</si>
  <si>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</si>
  <si>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</si>
  <si>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</si>
  <si>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</si>
  <si>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</si>
  <si>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</si>
  <si>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</si>
  <si>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</si>
  <si>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</si>
  <si>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</si>
  <si>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</si>
  <si>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</si>
  <si>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</si>
  <si>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</si>
  <si>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</si>
  <si>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</si>
  <si>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</si>
  <si>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</si>
  <si>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</si>
  <si>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</si>
  <si>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</si>
  <si>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</si>
  <si>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</si>
  <si>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</si>
  <si>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</si>
  <si>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</si>
  <si>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</si>
  <si>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</si>
  <si>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</si>
  <si>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</si>
  <si>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</si>
  <si>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</si>
  <si>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</si>
  <si>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</si>
  <si>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</si>
  <si>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</si>
  <si>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</si>
  <si>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</si>
  <si>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</si>
  <si>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</si>
  <si>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</si>
  <si>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</si>
  <si>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</si>
  <si>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</si>
  <si>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</si>
  <si>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</si>
  <si>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</si>
  <si>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</si>
  <si>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</si>
  <si>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</si>
  <si>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</si>
  <si>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</si>
  <si>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</si>
  <si>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</si>
  <si>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</si>
  <si>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</si>
  <si>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</si>
  <si>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</si>
  <si>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</si>
  <si>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</si>
  <si>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</si>
  <si>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</si>
  <si>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</si>
  <si>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</si>
  <si>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</si>
  <si>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</si>
  <si>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</si>
  <si>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</si>
  <si>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</si>
  <si>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</si>
  <si>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</si>
  <si>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</si>
  <si>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</si>
  <si>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</si>
  <si>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</si>
  <si>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</si>
  <si>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</si>
  <si>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</si>
  <si>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</si>
  <si>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</si>
  <si>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</si>
  <si>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</si>
  <si>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</si>
  <si>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</si>
  <si>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</si>
  <si>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</si>
  <si>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</si>
  <si>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</si>
  <si>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</si>
  <si>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</si>
  <si>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</si>
  <si>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</si>
  <si>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</si>
  <si>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</si>
  <si>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</si>
  <si>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</si>
  <si>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</si>
  <si>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</si>
  <si>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</si>
  <si>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</si>
  <si>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</si>
  <si>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</si>
  <si>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</si>
  <si>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</si>
  <si>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</si>
  <si>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</si>
  <si>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</si>
  <si>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</si>
  <si>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</si>
  <si>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</si>
  <si>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</si>
  <si>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</si>
  <si>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</si>
  <si>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</si>
  <si>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</si>
  <si>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</si>
  <si>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</si>
  <si>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</si>
  <si>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</si>
  <si>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</si>
  <si>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</si>
  <si>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</si>
  <si>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</si>
  <si>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</si>
  <si>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</si>
  <si>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</si>
  <si>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</si>
  <si>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</si>
  <si>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</si>
  <si>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</si>
  <si>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</si>
  <si>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</si>
  <si>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</si>
  <si>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</si>
  <si>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</si>
  <si>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</si>
  <si>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</si>
  <si>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</si>
  <si>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</si>
  <si>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</si>
  <si>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</si>
  <si>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</si>
  <si>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</si>
  <si>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</si>
  <si>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</si>
  <si>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</si>
  <si>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</si>
  <si>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</si>
  <si>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</si>
  <si>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</si>
  <si>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</si>
  <si>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</si>
  <si>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</si>
  <si>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</si>
  <si>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</si>
  <si>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</si>
  <si>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</si>
  <si>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</si>
  <si>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</si>
  <si>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</si>
  <si>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</si>
  <si>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</si>
  <si>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</si>
  <si>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</si>
  <si>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</si>
  <si>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</si>
  <si>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</si>
  <si>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</si>
  <si>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</si>
  <si>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</si>
  <si>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</si>
  <si>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</si>
  <si>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</si>
  <si>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</si>
  <si>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</si>
  <si>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</si>
  <si>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</si>
  <si>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</si>
  <si>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</si>
  <si>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</si>
  <si>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</si>
  <si>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</si>
  <si>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</si>
  <si>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</si>
  <si>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</si>
  <si>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</si>
  <si>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</si>
  <si>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</si>
  <si>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</si>
  <si>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</si>
  <si>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</si>
  <si>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</si>
  <si>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</si>
  <si>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</si>
  <si>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</si>
  <si>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</si>
  <si>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</si>
  <si>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</si>
  <si>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</si>
  <si>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</si>
  <si>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</si>
  <si>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</si>
  <si>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</si>
  <si>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</si>
  <si>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</si>
  <si>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</si>
  <si>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</si>
  <si>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</si>
  <si>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</si>
  <si>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</si>
  <si>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</si>
  <si>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</si>
  <si>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</si>
  <si>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</si>
  <si>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</si>
  <si>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</si>
  <si>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</si>
  <si>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</si>
  <si>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</si>
  <si>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</si>
  <si>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</si>
  <si>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</si>
  <si>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</si>
  <si>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</si>
  <si>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</si>
  <si>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</si>
  <si>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</si>
  <si>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</si>
  <si>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</si>
  <si>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</si>
  <si>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</si>
  <si>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</si>
  <si>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</si>
  <si>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</si>
  <si>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</si>
  <si>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</si>
  <si>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</si>
  <si>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</si>
  <si>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</si>
  <si>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</si>
  <si>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</si>
  <si>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</si>
  <si>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</si>
  <si>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</si>
  <si>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</si>
  <si>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</si>
  <si>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</si>
  <si>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</si>
  <si>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</si>
  <si>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</si>
  <si>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</si>
  <si>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</si>
  <si>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</si>
  <si>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</si>
  <si>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</si>
  <si>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</si>
  <si>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</si>
  <si>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</si>
  <si>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</si>
  <si>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</si>
  <si>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</si>
  <si>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</si>
  <si>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</si>
  <si>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</si>
  <si>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</si>
  <si>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</si>
  <si>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</si>
  <si>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</si>
  <si>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</si>
  <si>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</si>
  <si>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</si>
  <si>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</si>
  <si>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</si>
  <si>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</si>
  <si>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</si>
  <si>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</si>
  <si>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</si>
  <si>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</si>
  <si>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</si>
  <si>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</si>
  <si>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</si>
  <si>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</si>
  <si>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</si>
  <si>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</si>
  <si>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</si>
  <si>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</si>
  <si>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</si>
  <si>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</si>
  <si>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</si>
  <si>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</si>
  <si>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</si>
  <si>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</si>
  <si>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</si>
  <si>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</si>
  <si>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</si>
  <si>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</si>
  <si>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</si>
  <si>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</si>
  <si>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</si>
  <si>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</si>
  <si>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</si>
  <si>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</si>
  <si>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</si>
  <si>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</si>
  <si>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</si>
  <si>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</si>
  <si>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</si>
  <si>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</si>
  <si>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</si>
  <si>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</si>
  <si>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</si>
  <si>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</si>
  <si>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</si>
  <si>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</si>
  <si>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</si>
  <si>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</si>
  <si>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</si>
  <si>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</si>
  <si>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</si>
  <si>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</si>
  <si>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</si>
  <si>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</si>
  <si>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</si>
  <si>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</si>
  <si>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</si>
  <si>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</si>
  <si>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</si>
  <si>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</si>
  <si>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</si>
  <si>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</si>
  <si>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</si>
  <si>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</si>
  <si>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</si>
  <si>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</si>
  <si>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</si>
  <si>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</si>
  <si>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</si>
  <si>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</si>
  <si>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</si>
  <si>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</si>
  <si>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</si>
  <si>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</si>
  <si>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</si>
  <si>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</si>
  <si>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</si>
  <si>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</si>
  <si>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</si>
  <si>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</si>
  <si>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</si>
  <si>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</si>
  <si>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</si>
  <si>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</si>
  <si>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</si>
  <si>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</si>
  <si>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</si>
  <si>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</si>
  <si>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</si>
  <si>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</si>
  <si>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</si>
  <si>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</si>
  <si>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</si>
  <si>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</si>
  <si>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</si>
  <si>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</si>
  <si>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</si>
  <si>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</si>
  <si>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</si>
  <si>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</si>
  <si>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</si>
  <si>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</si>
  <si>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</si>
  <si>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</si>
  <si>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</si>
  <si>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</si>
  <si>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</si>
  <si>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</si>
  <si>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</si>
  <si>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</si>
  <si>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</si>
  <si>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</si>
  <si>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</si>
  <si>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</si>
  <si>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</si>
  <si>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</si>
  <si>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</si>
  <si>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</si>
  <si>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</si>
  <si>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</si>
  <si>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</si>
  <si>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</si>
  <si>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</si>
  <si>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</si>
  <si>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</si>
  <si>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</si>
  <si>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</si>
  <si>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</si>
  <si>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</si>
  <si>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</si>
  <si>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</si>
  <si>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</si>
  <si>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</si>
  <si>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</si>
  <si>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</si>
  <si>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</si>
  <si>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</si>
  <si>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</si>
  <si>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</si>
  <si>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</si>
  <si>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</si>
  <si>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</si>
  <si>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</si>
  <si>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</si>
  <si>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</si>
  <si>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</si>
  <si>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</si>
  <si>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</si>
  <si>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</si>
  <si>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</si>
  <si>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</si>
  <si>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</si>
  <si>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</si>
  <si>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</si>
  <si>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</si>
  <si>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</si>
  <si>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</si>
  <si>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</si>
  <si>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</si>
  <si>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</si>
  <si>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</si>
  <si>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</si>
  <si>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</si>
  <si>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</si>
  <si>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</si>
  <si>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</si>
  <si>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</si>
  <si>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</si>
  <si>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</si>
  <si>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</si>
  <si>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</si>
  <si>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</si>
  <si>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</si>
  <si>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</si>
  <si>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</si>
  <si>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</si>
  <si>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</si>
  <si>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</si>
  <si>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</si>
  <si>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</si>
  <si>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</si>
  <si>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</si>
  <si>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</si>
  <si>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</si>
  <si>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</si>
  <si>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</si>
  <si>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</si>
  <si>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</si>
  <si>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</si>
  <si>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</si>
  <si>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</si>
  <si>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</si>
  <si>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</si>
  <si>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</si>
  <si>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</si>
  <si>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</si>
  <si>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</si>
  <si>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</si>
  <si>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</si>
  <si>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</si>
  <si>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</si>
  <si>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</si>
  <si>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</si>
  <si>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</si>
  <si>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</si>
  <si>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</si>
  <si>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</si>
  <si>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</si>
  <si>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</si>
  <si>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</si>
  <si>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</si>
  <si>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</si>
  <si>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</si>
  <si>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</si>
  <si>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</si>
  <si>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</si>
  <si>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</si>
  <si>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</si>
  <si>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</si>
  <si>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</si>
  <si>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</si>
  <si>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</si>
  <si>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</si>
  <si>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</si>
  <si>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</si>
  <si>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</si>
  <si>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</si>
  <si>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</si>
  <si>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</si>
  <si>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</si>
  <si>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</si>
  <si>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</si>
  <si>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</si>
  <si>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</si>
  <si>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</si>
  <si>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</si>
  <si>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</si>
  <si>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</si>
  <si>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</si>
  <si>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</si>
  <si>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</si>
  <si>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</si>
  <si>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</si>
  <si>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</si>
  <si>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</si>
  <si>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</si>
  <si>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</si>
  <si>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</si>
  <si>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</si>
  <si>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</si>
  <si>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</si>
  <si>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</si>
  <si>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</si>
  <si>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</si>
  <si>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</si>
  <si>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</si>
  <si>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</si>
  <si>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</si>
  <si>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</si>
  <si>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</si>
  <si>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</si>
  <si>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</si>
  <si>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</si>
  <si>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</si>
  <si>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</si>
  <si>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</si>
  <si>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</si>
  <si>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</si>
  <si>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</si>
  <si>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</si>
  <si>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</si>
  <si>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</si>
  <si>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</si>
  <si>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</si>
  <si>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</si>
  <si>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</si>
  <si>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</si>
  <si>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</si>
  <si>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</si>
  <si>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</si>
  <si>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</si>
  <si>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</si>
  <si>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</si>
  <si>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</si>
  <si>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</si>
  <si>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</si>
  <si>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</si>
  <si>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</si>
  <si>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</si>
  <si>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</si>
  <si>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</si>
  <si>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</si>
  <si>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</si>
  <si>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</si>
  <si>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</si>
  <si>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</si>
  <si>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</si>
  <si>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</si>
  <si>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</si>
  <si>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</si>
  <si>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</si>
  <si>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</si>
  <si>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</si>
  <si>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</si>
  <si>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</si>
  <si>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</si>
  <si>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</si>
  <si>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</si>
  <si>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</si>
  <si>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</si>
  <si>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</si>
  <si>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</si>
  <si>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</si>
  <si>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</si>
  <si>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</si>
  <si>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</si>
  <si>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</si>
  <si>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</si>
  <si>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</si>
  <si>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</si>
  <si>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</si>
  <si>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</si>
  <si>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</si>
  <si>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</si>
  <si>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</si>
  <si>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</si>
  <si>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</si>
  <si>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</si>
  <si>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</si>
  <si>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</si>
  <si>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</si>
  <si>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</si>
  <si>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</si>
  <si>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</si>
  <si>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</si>
  <si>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</si>
  <si>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</si>
  <si>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</si>
  <si>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</si>
  <si>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</si>
  <si>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</si>
  <si>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</si>
  <si>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</si>
  <si>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</si>
  <si>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</si>
  <si>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</si>
  <si>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</si>
  <si>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</si>
  <si>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</si>
  <si>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</si>
  <si>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</si>
  <si>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</si>
  <si>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</si>
  <si>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</si>
  <si>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</si>
  <si>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</si>
  <si>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</si>
  <si>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</si>
  <si>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</si>
  <si>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</si>
  <si>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</si>
  <si>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</si>
  <si>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</si>
  <si>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</si>
  <si>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</si>
  <si>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</si>
  <si>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</si>
  <si>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</si>
  <si>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</si>
  <si>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</si>
  <si>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</si>
  <si>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</si>
  <si>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</si>
  <si>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</si>
  <si>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</si>
  <si>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</si>
  <si>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</si>
  <si>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</si>
  <si>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</si>
  <si>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</si>
  <si>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</si>
  <si>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</si>
  <si>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</si>
  <si>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</si>
  <si>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</si>
  <si>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</si>
  <si>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</si>
  <si>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</si>
  <si>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</si>
  <si>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</si>
  <si>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</si>
  <si>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</si>
  <si>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</si>
  <si>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</si>
  <si>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</si>
  <si>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</si>
  <si>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</si>
  <si>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</si>
  <si>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</si>
  <si>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</si>
  <si>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</si>
  <si>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</si>
  <si>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</si>
  <si>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</si>
  <si>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</si>
  <si>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</si>
  <si>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</si>
  <si>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</si>
  <si>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</si>
  <si>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</si>
  <si>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</si>
  <si>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</si>
  <si>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</si>
  <si>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</si>
  <si>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</si>
  <si>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</si>
  <si>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</si>
  <si>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</si>
  <si>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</si>
  <si>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</si>
  <si>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</si>
  <si>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</si>
  <si>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</si>
  <si>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</si>
  <si>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</si>
  <si>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</si>
  <si>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</si>
  <si>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</si>
  <si>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</si>
  <si>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</si>
  <si>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</si>
  <si>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</si>
  <si>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</si>
  <si>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</si>
  <si>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</si>
  <si>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</si>
  <si>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</si>
  <si>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</si>
  <si>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</si>
  <si>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</si>
  <si>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</si>
  <si>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</si>
  <si>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</si>
  <si>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</si>
  <si>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</si>
  <si>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</si>
  <si>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</si>
  <si>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</si>
  <si>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</si>
  <si>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</si>
  <si>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</si>
  <si>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</si>
  <si>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</si>
  <si>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</si>
  <si>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</si>
  <si>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</si>
  <si>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</si>
  <si>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</si>
  <si>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</si>
  <si>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</si>
  <si>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</si>
  <si>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</si>
  <si>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</si>
  <si>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</si>
  <si>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</si>
  <si>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</si>
  <si>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</si>
  <si>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</si>
  <si>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</si>
  <si>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</si>
  <si>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</si>
  <si>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</si>
  <si>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</si>
  <si>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</si>
  <si>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</si>
  <si>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</si>
  <si>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</si>
  <si>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</si>
  <si>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</si>
  <si>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</si>
  <si>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</si>
  <si>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</si>
  <si>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</si>
  <si>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</si>
  <si>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</si>
  <si>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</si>
  <si>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</si>
  <si>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</si>
  <si>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</si>
  <si>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</si>
  <si>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</si>
  <si>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</si>
  <si>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</si>
  <si>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</si>
  <si>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</si>
  <si>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</si>
  <si>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</si>
  <si>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</si>
  <si>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</si>
  <si>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</si>
  <si>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</si>
  <si>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</si>
  <si>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</si>
  <si>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</si>
  <si>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</si>
  <si>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</si>
  <si>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</si>
  <si>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</si>
  <si>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</si>
  <si>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</si>
  <si>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</si>
  <si>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</si>
  <si>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</si>
  <si>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</si>
  <si>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</si>
  <si>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</si>
  <si>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</si>
  <si>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</si>
  <si>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</si>
  <si>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</si>
  <si>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</si>
  <si>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</si>
  <si>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</si>
  <si>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</si>
  <si>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</si>
  <si>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</si>
  <si>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</si>
  <si>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</si>
  <si>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</si>
  <si>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</si>
  <si>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</si>
  <si>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</si>
  <si>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</si>
  <si>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</si>
  <si>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</si>
  <si>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</si>
  <si>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</si>
  <si>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</si>
  <si>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</si>
  <si>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</si>
  <si>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</si>
  <si>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</si>
  <si>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</si>
  <si>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</si>
  <si>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</si>
  <si>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</si>
  <si>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</si>
  <si>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</si>
  <si>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</si>
  <si>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</si>
  <si>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</si>
  <si>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</si>
  <si>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</si>
  <si>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</si>
  <si>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</si>
  <si>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</si>
  <si>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</si>
  <si>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</si>
  <si>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</si>
  <si>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</si>
  <si>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</si>
  <si>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</si>
  <si>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</si>
  <si>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</si>
  <si>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</si>
  <si>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</si>
  <si>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</si>
  <si>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</si>
  <si>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</si>
  <si>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</si>
  <si>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</si>
  <si>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</si>
  <si>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</si>
  <si>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</si>
  <si>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</si>
  <si>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</si>
  <si>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</si>
  <si>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</si>
  <si>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</si>
  <si>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</si>
  <si>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</si>
  <si>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</si>
  <si>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</si>
  <si>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</si>
  <si>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</si>
  <si>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</si>
  <si>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</si>
  <si>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</si>
  <si>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</si>
  <si>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</si>
  <si>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</si>
  <si>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</si>
  <si>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</si>
  <si>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</si>
  <si>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</si>
  <si>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</si>
  <si>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</si>
  <si>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</si>
  <si>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</si>
  <si>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</si>
  <si>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</si>
  <si>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</si>
  <si>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</si>
  <si>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</si>
  <si>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</si>
  <si>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</si>
  <si>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</si>
  <si>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</si>
  <si>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</si>
  <si>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</si>
  <si>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</si>
  <si>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</si>
  <si>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</si>
  <si>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</si>
  <si>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</si>
  <si>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</si>
  <si>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</si>
  <si>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</si>
  <si>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</si>
  <si>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</si>
  <si>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</si>
  <si>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</si>
  <si>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</si>
  <si>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</si>
  <si>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</si>
  <si>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</si>
  <si>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</si>
  <si>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</si>
  <si>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</si>
  <si>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</si>
  <si>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</si>
  <si>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</si>
  <si>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</si>
  <si>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</si>
  <si>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</si>
  <si>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</si>
  <si>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</si>
  <si>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</si>
  <si>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</si>
  <si>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</si>
  <si>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</si>
  <si>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</si>
  <si>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</si>
  <si>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</si>
  <si>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</si>
  <si>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</si>
  <si>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</si>
  <si>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</si>
  <si>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</si>
  <si>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</si>
  <si>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</si>
  <si>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</si>
  <si>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</si>
  <si>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</si>
  <si>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</si>
  <si>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</si>
  <si>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</si>
  <si>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</si>
  <si>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</si>
  <si>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</si>
  <si>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</si>
  <si>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</si>
  <si>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</si>
  <si>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</si>
  <si>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</si>
  <si>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</si>
  <si>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</si>
  <si>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</si>
  <si>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</si>
  <si>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</si>
  <si>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</si>
  <si>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</si>
  <si>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</si>
  <si>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</si>
  <si>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</si>
  <si>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</si>
  <si>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</si>
  <si>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</si>
  <si>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</si>
  <si>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</si>
  <si>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</si>
  <si>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</si>
  <si>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</si>
  <si>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</si>
  <si>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</si>
  <si>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</si>
  <si>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</si>
  <si>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</si>
  <si>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</si>
  <si>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</si>
  <si>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</si>
  <si>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</si>
  <si>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</si>
  <si>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</si>
  <si>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</si>
  <si>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</si>
  <si>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</si>
  <si>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</si>
  <si>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</si>
  <si>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</si>
  <si>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</si>
  <si>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</si>
  <si>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</si>
  <si>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</si>
  <si>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</si>
  <si>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</si>
  <si>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</si>
  <si>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</si>
  <si>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</si>
  <si>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</si>
  <si>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</si>
  <si>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</si>
  <si>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</si>
  <si>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</si>
  <si>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</si>
  <si>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</si>
  <si>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</si>
  <si>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</si>
  <si>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</si>
  <si>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</si>
  <si>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</si>
  <si>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</si>
  <si>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</si>
  <si>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</si>
  <si>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</si>
  <si>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</si>
  <si>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</si>
  <si>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</si>
  <si>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</si>
  <si>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</si>
  <si>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</si>
  <si>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</si>
  <si>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</si>
  <si>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</si>
  <si>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</si>
  <si>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</si>
  <si>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</si>
  <si>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</si>
  <si>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</si>
  <si>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</si>
  <si>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</si>
  <si>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</si>
  <si>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</si>
  <si>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</si>
  <si>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</si>
  <si>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</si>
  <si>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</si>
  <si>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</si>
  <si>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</si>
  <si>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</si>
  <si>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</si>
  <si>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</si>
  <si>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</si>
  <si>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</si>
  <si>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</si>
  <si>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</si>
  <si>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</si>
  <si>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</si>
  <si>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</si>
  <si>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</si>
  <si>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</si>
  <si>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</si>
  <si>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</si>
  <si>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</si>
  <si>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</si>
  <si>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</si>
  <si>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</si>
  <si>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</si>
  <si>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</si>
  <si>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</si>
  <si>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</si>
  <si>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</si>
  <si>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</si>
  <si>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</si>
  <si>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</si>
  <si>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</si>
  <si>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</si>
  <si>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</si>
  <si>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</si>
  <si>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</si>
  <si>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</si>
  <si>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</si>
  <si>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</si>
  <si>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</si>
  <si>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</si>
  <si>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</si>
  <si>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</si>
  <si>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</si>
  <si>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</si>
  <si>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</si>
  <si>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</si>
  <si>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</si>
  <si>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</si>
  <si>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</si>
  <si>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</si>
  <si>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</si>
  <si>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</si>
  <si>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</si>
  <si>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</si>
  <si>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</si>
  <si>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</si>
  <si>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</si>
  <si>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</si>
  <si>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</si>
  <si>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</si>
  <si>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</si>
  <si>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</si>
  <si>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</si>
  <si>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</si>
  <si>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</si>
  <si>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</si>
  <si>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</si>
  <si>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</si>
  <si>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</si>
  <si>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</si>
  <si>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</si>
  <si>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</si>
  <si>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</si>
  <si>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</si>
  <si>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</si>
  <si>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</si>
  <si>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</si>
  <si>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</si>
  <si>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</si>
  <si>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</si>
  <si>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</si>
  <si>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</si>
  <si>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</si>
  <si>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</si>
  <si>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</si>
  <si>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</si>
  <si>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</si>
  <si>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</si>
  <si>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</si>
  <si>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</si>
  <si>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</si>
  <si>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</si>
  <si>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</si>
  <si>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</si>
  <si>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</si>
  <si>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</si>
  <si>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</si>
  <si>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</si>
  <si>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</si>
  <si>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</si>
  <si>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</si>
  <si>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</si>
  <si>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</si>
  <si>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</si>
  <si>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</si>
  <si>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</si>
  <si>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</si>
  <si>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</si>
  <si>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</si>
  <si>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</si>
  <si>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</si>
  <si>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</si>
  <si>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</si>
  <si>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</si>
  <si>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</si>
  <si>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</si>
  <si>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</si>
  <si>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</si>
  <si>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</si>
  <si>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</si>
  <si>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</si>
  <si>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</si>
  <si>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</si>
  <si>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</si>
  <si>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</si>
  <si>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</si>
  <si>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</si>
  <si>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</si>
  <si>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</si>
  <si>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</si>
  <si>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</si>
  <si>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</si>
  <si>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</si>
  <si>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</si>
  <si>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</si>
  <si>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</si>
  <si>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</si>
  <si>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</si>
  <si>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</si>
  <si>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</si>
  <si>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</si>
  <si>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</si>
  <si>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</si>
  <si>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</si>
  <si>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</si>
  <si>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</si>
  <si>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</si>
  <si>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</si>
  <si>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</si>
  <si>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</si>
  <si>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</si>
  <si>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</si>
  <si>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</si>
  <si>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</si>
  <si>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</si>
  <si>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</si>
  <si>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</si>
  <si>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</si>
  <si>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</si>
  <si>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</si>
  <si>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</si>
  <si>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</si>
  <si>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</si>
  <si>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</si>
  <si>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</si>
  <si>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</si>
  <si>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</si>
  <si>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</si>
  <si>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</si>
  <si>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</si>
  <si>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</si>
  <si>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</si>
  <si>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</si>
  <si>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</si>
  <si>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</si>
  <si>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</si>
  <si>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</si>
  <si>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</si>
  <si>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</si>
  <si>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</si>
  <si>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</si>
  <si>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</si>
  <si>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</si>
  <si>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</si>
  <si>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</si>
  <si>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</si>
  <si>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</si>
  <si>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</si>
  <si>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</si>
  <si>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</si>
  <si>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</si>
  <si>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</si>
  <si>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</si>
  <si>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</si>
  <si>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</si>
  <si>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</si>
  <si>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</si>
  <si>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</si>
  <si>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</si>
  <si>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</si>
  <si>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</si>
  <si>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</si>
  <si>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</si>
  <si>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</si>
  <si>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</si>
  <si>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</si>
  <si>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</si>
  <si>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</si>
  <si>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</si>
  <si>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</si>
  <si>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</si>
  <si>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</si>
  <si>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</si>
  <si>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</si>
  <si>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</si>
  <si>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</si>
  <si>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</si>
  <si>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</si>
  <si>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</si>
  <si>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</si>
  <si>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</si>
  <si>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</si>
  <si>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</si>
  <si>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</si>
  <si>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</si>
  <si>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</si>
  <si>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</si>
  <si>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</si>
  <si>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</si>
  <si>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</si>
  <si>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</si>
  <si>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</si>
  <si>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</si>
  <si>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</si>
  <si>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</si>
  <si>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</si>
  <si>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</si>
  <si>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</si>
  <si>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</si>
  <si>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</si>
  <si>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</si>
  <si>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</si>
  <si>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</si>
  <si>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</si>
  <si>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</si>
  <si>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</si>
  <si>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</si>
  <si>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</si>
  <si>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</si>
  <si>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</si>
  <si>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</si>
  <si>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</si>
  <si>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</si>
  <si>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</si>
  <si>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</si>
  <si>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</si>
  <si>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</si>
  <si>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</si>
  <si>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</si>
  <si>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</si>
  <si>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</si>
  <si>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</si>
  <si>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</si>
  <si>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</si>
  <si>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</si>
  <si>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</si>
  <si>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</si>
  <si>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</si>
  <si>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</si>
  <si>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</si>
  <si>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</si>
  <si>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</si>
  <si>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</si>
  <si>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</si>
  <si>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</si>
  <si>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</si>
  <si>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</si>
  <si>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</si>
  <si>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</si>
  <si>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</si>
  <si>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</si>
  <si>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</si>
  <si>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</si>
  <si>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</si>
  <si>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</si>
  <si>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</si>
  <si>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</si>
  <si>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</si>
  <si>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</si>
  <si>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</si>
  <si>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</si>
  <si>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</si>
  <si>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</si>
  <si>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</si>
  <si>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</si>
  <si>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</si>
  <si>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</si>
  <si>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</si>
  <si>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</si>
  <si>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</si>
  <si>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</si>
  <si>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</si>
  <si>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</si>
  <si>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</si>
  <si>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</si>
  <si>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</si>
  <si>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</si>
  <si>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</si>
  <si>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</si>
  <si>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</si>
  <si>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</si>
  <si>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</si>
  <si>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</si>
  <si>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</si>
  <si>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</si>
  <si>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</si>
  <si>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</si>
  <si>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</si>
  <si>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</si>
  <si>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</si>
  <si>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</si>
  <si>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</si>
  <si>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</si>
  <si>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</si>
  <si>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</si>
  <si>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</si>
  <si>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</si>
  <si>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</si>
  <si>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</si>
  <si>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</si>
  <si>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</si>
  <si>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</si>
  <si>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</si>
  <si>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</si>
  <si>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</si>
  <si>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</si>
  <si>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</si>
  <si>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</si>
  <si>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</si>
  <si>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</si>
  <si>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</si>
  <si>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</si>
  <si>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</si>
  <si>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</si>
  <si>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</si>
  <si>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</si>
  <si>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</si>
  <si>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</si>
  <si>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</si>
  <si>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</si>
  <si>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</si>
  <si>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</si>
  <si>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</si>
  <si>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</si>
  <si>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</si>
  <si>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</si>
  <si>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</si>
  <si>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</si>
  <si>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</si>
  <si>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</si>
  <si>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</si>
  <si>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</si>
  <si>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</si>
  <si>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</si>
  <si>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</si>
  <si>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</si>
  <si>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</si>
  <si>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</si>
  <si>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</si>
  <si>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</si>
  <si>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</si>
  <si>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</si>
  <si>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</si>
  <si>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</si>
  <si>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</si>
  <si>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</si>
  <si>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</si>
  <si>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</si>
  <si>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</si>
  <si>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</si>
  <si>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</si>
  <si>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</si>
  <si>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</si>
  <si>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</si>
  <si>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</si>
  <si>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</si>
  <si>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</si>
  <si>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</si>
  <si>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</si>
  <si>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</si>
  <si>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</si>
  <si>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</si>
  <si>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</si>
  <si>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</si>
  <si>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</si>
  <si>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</si>
  <si>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</si>
  <si>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</si>
  <si>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</si>
  <si>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</si>
  <si>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</si>
  <si>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</si>
  <si>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</si>
  <si>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</si>
  <si>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</si>
  <si>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</si>
  <si>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</si>
  <si>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</si>
  <si>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</si>
  <si>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</si>
  <si>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</si>
  <si>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</si>
  <si>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</si>
  <si>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</si>
  <si>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</si>
  <si>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</si>
  <si>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</si>
  <si>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</si>
  <si>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</si>
  <si>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</si>
  <si>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</si>
  <si>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</si>
  <si>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</si>
  <si>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</si>
  <si>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</si>
  <si>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</si>
  <si>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</si>
  <si>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</si>
  <si>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</si>
  <si>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</si>
  <si>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</si>
  <si>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</si>
  <si>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</si>
  <si>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</si>
  <si>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</si>
  <si>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</si>
  <si>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</si>
  <si>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</si>
  <si>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</si>
  <si>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</si>
  <si>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</si>
  <si>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</si>
  <si>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</si>
  <si>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</si>
  <si>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</si>
  <si>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</si>
  <si>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</si>
  <si>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</si>
  <si>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</si>
  <si>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</si>
  <si>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</si>
  <si>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</si>
  <si>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</si>
  <si>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</si>
  <si>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</si>
  <si>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</si>
  <si>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</si>
  <si>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</si>
  <si>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</si>
  <si>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</si>
  <si>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</si>
  <si>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</si>
  <si>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</si>
  <si>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</si>
  <si>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</si>
  <si>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</si>
  <si>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</si>
  <si>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</si>
  <si>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</si>
  <si>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</si>
  <si>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</si>
  <si>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</si>
  <si>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</si>
  <si>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</si>
  <si>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</si>
  <si>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</si>
  <si>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</si>
  <si>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</si>
  <si>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</si>
  <si>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</si>
  <si>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</si>
  <si>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</si>
  <si>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</si>
  <si>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</si>
  <si>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</si>
  <si>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</si>
  <si>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</si>
  <si>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</si>
  <si>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</si>
  <si>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</si>
  <si>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</si>
  <si>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</si>
  <si>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</si>
  <si>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</si>
  <si>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</si>
  <si>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</si>
  <si>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</si>
  <si>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</si>
  <si>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</si>
  <si>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</si>
  <si>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</si>
  <si>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</si>
  <si>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</si>
  <si>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</si>
  <si>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</si>
  <si>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</si>
  <si>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</si>
  <si>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</si>
  <si>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</si>
  <si>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</si>
  <si>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</si>
  <si>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</si>
  <si>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</si>
  <si>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</si>
  <si>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</si>
  <si>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</si>
  <si>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</si>
  <si>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</si>
  <si>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</si>
  <si>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</si>
  <si>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</si>
  <si>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</si>
  <si>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</si>
  <si>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</si>
  <si>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</si>
  <si>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</si>
  <si>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</si>
  <si>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</si>
  <si>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</si>
  <si>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</si>
  <si>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</si>
  <si>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</si>
  <si>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</si>
  <si>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</si>
  <si>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</si>
  <si>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</si>
  <si>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</si>
  <si>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</si>
  <si>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</si>
  <si>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</si>
  <si>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</si>
  <si>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</si>
  <si>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</si>
  <si>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</si>
  <si>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</si>
  <si>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</si>
  <si>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</si>
  <si>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</si>
  <si>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</si>
  <si>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</si>
  <si>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</si>
  <si>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</si>
  <si>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</si>
  <si>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</si>
  <si>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</si>
  <si>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</si>
  <si>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</si>
  <si>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</si>
  <si>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</si>
  <si>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</si>
  <si>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</si>
  <si>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</si>
  <si>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</si>
  <si>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</si>
  <si>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</si>
  <si>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</si>
  <si>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</si>
  <si>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</si>
  <si>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</si>
  <si>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</si>
  <si>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</si>
  <si>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</si>
  <si>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</si>
  <si>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</si>
  <si>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</si>
  <si>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</si>
  <si>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</si>
  <si>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</si>
  <si>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</si>
  <si>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</si>
  <si>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</si>
  <si>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</si>
  <si>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</si>
  <si>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</si>
  <si>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</si>
  <si>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</si>
  <si>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</si>
  <si>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</si>
  <si>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</si>
  <si>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</si>
  <si>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</si>
  <si>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</si>
  <si>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</si>
  <si>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</si>
  <si>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</si>
  <si>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</si>
  <si>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</si>
  <si>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</si>
  <si>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</si>
  <si>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</si>
  <si>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</si>
  <si>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</si>
  <si>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</si>
  <si>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</si>
  <si>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</si>
  <si>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</si>
  <si>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</si>
  <si>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</si>
  <si>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</si>
  <si>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</si>
  <si>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</si>
  <si>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</si>
  <si>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</si>
  <si>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</si>
  <si>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</si>
  <si>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</si>
  <si>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</si>
  <si>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</si>
  <si>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</si>
  <si>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</si>
  <si>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</si>
  <si>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</si>
  <si>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</si>
  <si>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</si>
  <si>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</si>
  <si>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</si>
  <si>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</si>
  <si>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</si>
  <si>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</si>
  <si>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</si>
  <si>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</si>
  <si>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</si>
  <si>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</si>
  <si>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</si>
  <si>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</si>
  <si>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</si>
  <si>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</si>
  <si>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</si>
  <si>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</si>
  <si>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</si>
  <si>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</si>
  <si>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</si>
  <si>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</si>
  <si>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</si>
  <si>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</si>
  <si>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</si>
  <si>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</si>
  <si>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</si>
  <si>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</si>
  <si>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</si>
  <si>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</si>
  <si>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</si>
  <si>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</si>
  <si>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</si>
  <si>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</si>
  <si>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</si>
  <si>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</si>
  <si>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</si>
  <si>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</si>
  <si>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</si>
  <si>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</si>
  <si>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</si>
  <si>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</si>
  <si>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</si>
  <si>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</si>
  <si>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</si>
  <si>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</si>
  <si>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</si>
  <si>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</si>
  <si>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</si>
  <si>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</si>
  <si>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</si>
  <si>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</si>
  <si>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</si>
  <si>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</si>
  <si>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</si>
  <si>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</si>
  <si>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</si>
  <si>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</si>
  <si>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</si>
  <si>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</si>
  <si>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</si>
  <si>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</si>
  <si>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</si>
  <si>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</si>
  <si>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</si>
  <si>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</si>
  <si>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</si>
  <si>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</si>
  <si>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</si>
  <si>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</si>
  <si>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</si>
  <si>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</si>
  <si>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</si>
  <si>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</si>
  <si>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</si>
  <si>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</si>
  <si>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</si>
  <si>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</si>
  <si>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</si>
  <si>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</si>
  <si>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</si>
  <si>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</si>
  <si>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</si>
  <si>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</si>
  <si>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</si>
  <si>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</si>
  <si>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</si>
  <si>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</si>
  <si>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</si>
  <si>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</si>
  <si>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</si>
  <si>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</si>
  <si>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</si>
  <si>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</si>
  <si>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</si>
  <si>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</si>
  <si>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</si>
  <si>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</si>
  <si>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</si>
  <si>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</si>
  <si>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</si>
  <si>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</si>
  <si>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</si>
  <si>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</si>
  <si>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</si>
  <si>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</si>
  <si>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</si>
  <si>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</si>
  <si>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</si>
  <si>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</si>
  <si>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</si>
  <si>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</si>
  <si>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</si>
  <si>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</si>
  <si>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</si>
  <si>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</si>
  <si>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</si>
  <si>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</si>
  <si>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</si>
  <si>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</si>
  <si>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</si>
  <si>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</si>
  <si>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</si>
  <si>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</si>
  <si>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</si>
  <si>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</si>
  <si>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</si>
  <si>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</si>
  <si>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</si>
  <si>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</si>
  <si>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</si>
  <si>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</si>
  <si>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</si>
  <si>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</si>
  <si>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</si>
  <si>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</si>
  <si>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</si>
  <si>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</si>
  <si>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</si>
  <si>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</si>
  <si>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</si>
  <si>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</si>
  <si>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</si>
  <si>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</si>
  <si>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</si>
  <si>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</si>
  <si>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</si>
  <si>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</si>
  <si>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</si>
  <si>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</si>
  <si>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</si>
  <si>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</si>
  <si>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</si>
  <si>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</si>
  <si>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</si>
  <si>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</si>
  <si>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</si>
  <si>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</si>
  <si>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</si>
  <si>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</si>
  <si>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</si>
  <si>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</si>
  <si>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</si>
  <si>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</si>
  <si>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</si>
  <si>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</si>
  <si>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</si>
  <si>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</si>
  <si>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</si>
  <si>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</si>
  <si>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</si>
  <si>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</si>
  <si>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</si>
  <si>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</si>
  <si>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</si>
  <si>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</si>
  <si>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</si>
  <si>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</si>
  <si>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</si>
  <si>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</si>
  <si>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</si>
  <si>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</si>
  <si>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</si>
  <si>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</si>
  <si>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</si>
  <si>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</si>
  <si>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</si>
  <si>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</si>
  <si>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</si>
  <si>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</si>
  <si>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</si>
  <si>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</si>
  <si>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</si>
  <si>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</si>
  <si>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</si>
  <si>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</si>
  <si>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</si>
  <si>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</si>
  <si>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</si>
  <si>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</si>
  <si>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</si>
  <si>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</si>
  <si>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</si>
  <si>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</si>
  <si>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</si>
  <si>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</si>
  <si>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</si>
  <si>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</si>
  <si>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</si>
  <si>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</si>
  <si>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</si>
  <si>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</si>
  <si>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</si>
  <si>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</si>
  <si>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</si>
  <si>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</si>
  <si>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</si>
  <si>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</si>
  <si>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</si>
  <si>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</si>
  <si>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</si>
  <si>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</si>
  <si>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</si>
  <si>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</si>
  <si>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</si>
  <si>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</si>
  <si>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</si>
  <si>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</si>
  <si>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</si>
  <si>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</si>
  <si>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</si>
  <si>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</si>
  <si>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</si>
  <si>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</si>
  <si>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</si>
  <si>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</si>
  <si>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</si>
  <si>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</si>
  <si>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</si>
  <si>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</si>
  <si>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</si>
  <si>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</si>
  <si>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</si>
  <si>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</si>
  <si>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</si>
  <si>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</si>
  <si>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</si>
  <si>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</si>
  <si>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</si>
  <si>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</si>
  <si>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</si>
  <si>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</si>
  <si>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</si>
  <si>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</si>
  <si>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</si>
  <si>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</si>
  <si>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</si>
  <si>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</si>
  <si>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</si>
  <si>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</si>
  <si>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</si>
  <si>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</si>
  <si>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</si>
  <si>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</si>
  <si>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</si>
  <si>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</si>
  <si>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</si>
  <si>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</si>
  <si>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</si>
  <si>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</si>
  <si>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</si>
  <si>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</si>
  <si>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</si>
  <si>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</si>
  <si>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</si>
  <si>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</si>
  <si>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</si>
  <si>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</si>
  <si>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</si>
  <si>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</si>
  <si>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</si>
  <si>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</si>
  <si>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</si>
  <si>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</si>
  <si>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</si>
  <si>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</si>
  <si>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</si>
  <si>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</si>
  <si>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</si>
  <si>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</si>
  <si>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</si>
  <si>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</si>
  <si>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</si>
  <si>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</si>
  <si>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</si>
  <si>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</si>
  <si>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</si>
  <si>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</si>
  <si>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</si>
  <si>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</si>
  <si>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</si>
  <si>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</si>
  <si>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</si>
  <si>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</si>
  <si>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</si>
  <si>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</si>
  <si>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</si>
  <si>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</si>
  <si>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</si>
  <si>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</si>
  <si>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</si>
  <si>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</si>
  <si>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</si>
  <si>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</si>
  <si>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</si>
  <si>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</si>
  <si>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</si>
  <si>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</si>
  <si>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</si>
  <si>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</si>
  <si>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</si>
  <si>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</si>
  <si>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</si>
  <si>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</si>
  <si>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</si>
  <si>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</si>
  <si>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</si>
  <si>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</si>
  <si>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</si>
  <si>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</si>
  <si>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</si>
  <si>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</si>
  <si>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</si>
  <si>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</si>
  <si>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</si>
  <si>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</si>
  <si>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</si>
  <si>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</si>
  <si>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</si>
  <si>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</si>
  <si>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</si>
  <si>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</si>
  <si>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</si>
  <si>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</si>
  <si>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</si>
  <si>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</si>
  <si>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</si>
  <si>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</si>
  <si>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</si>
  <si>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</si>
  <si>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</si>
  <si>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</si>
  <si>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</si>
  <si>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</si>
  <si>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</si>
  <si>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</si>
  <si>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</si>
  <si>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</si>
  <si>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</si>
  <si>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</si>
  <si>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</si>
  <si>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</si>
  <si>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</si>
  <si>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</si>
  <si>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</si>
  <si>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</si>
  <si>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</si>
  <si>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</si>
  <si>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</si>
  <si>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</si>
  <si>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</si>
  <si>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</si>
  <si>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</si>
  <si>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</si>
  <si>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</si>
  <si>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</si>
  <si>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</si>
  <si>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</si>
  <si>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</si>
  <si>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</si>
  <si>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</si>
  <si>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</si>
  <si>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</si>
  <si>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</si>
  <si>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</si>
  <si>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</si>
  <si>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</si>
  <si>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</si>
  <si>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</si>
  <si>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</si>
  <si>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</si>
  <si>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</si>
  <si>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</si>
  <si>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</si>
  <si>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</si>
  <si>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</si>
  <si>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</si>
  <si>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</si>
  <si>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</si>
  <si>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</si>
  <si>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</si>
  <si>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</si>
  <si>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</si>
  <si>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</si>
  <si>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</si>
  <si>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</si>
  <si>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</si>
  <si>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</si>
  <si>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</si>
  <si>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</si>
  <si>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</si>
  <si>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</si>
  <si>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</si>
  <si>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</si>
  <si>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</si>
  <si>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</si>
  <si>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</si>
  <si>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</si>
  <si>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</si>
  <si>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</si>
  <si>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</si>
  <si>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</si>
  <si>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</si>
  <si>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</si>
  <si>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</si>
  <si>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</si>
  <si>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</si>
  <si>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</si>
  <si>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</si>
  <si>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</si>
  <si>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</si>
  <si>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</si>
  <si>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</si>
  <si>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</si>
  <si>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</si>
  <si>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</si>
  <si>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</si>
  <si>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</si>
  <si>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</si>
  <si>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</si>
  <si>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</si>
  <si>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</si>
  <si>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</si>
  <si>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</si>
  <si>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</si>
  <si>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</si>
  <si>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</si>
  <si>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</si>
  <si>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</si>
  <si>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</si>
  <si>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</si>
  <si>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</si>
  <si>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</si>
  <si>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</si>
  <si>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</si>
  <si>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</si>
  <si>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</si>
  <si>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</si>
  <si>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</si>
  <si>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</si>
  <si>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</si>
  <si>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</si>
  <si>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</si>
  <si>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</si>
  <si>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</si>
  <si>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</si>
  <si>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</si>
  <si>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</si>
  <si>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</si>
  <si>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</si>
  <si>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</si>
  <si>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</si>
  <si>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</si>
  <si>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</si>
  <si>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</si>
  <si>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</si>
  <si>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</si>
  <si>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</si>
  <si>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</si>
  <si>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</si>
  <si>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</si>
  <si>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</si>
  <si>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</si>
  <si>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</si>
  <si>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</si>
  <si>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</si>
  <si>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</si>
  <si>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</si>
  <si>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</si>
  <si>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</si>
  <si>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</si>
  <si>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</si>
  <si>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</si>
  <si>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</si>
  <si>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</si>
  <si>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</si>
  <si>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</si>
  <si>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</si>
  <si>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</si>
  <si>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</si>
  <si>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</si>
  <si>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</si>
  <si>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</si>
  <si>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</si>
  <si>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</si>
  <si>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</si>
  <si>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</si>
  <si>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</si>
  <si>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</si>
  <si>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</si>
  <si>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</si>
  <si>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</si>
  <si>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</si>
  <si>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</si>
  <si>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</si>
  <si>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</si>
  <si>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</si>
  <si>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</si>
  <si>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</si>
  <si>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</si>
  <si>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</si>
  <si>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</si>
  <si>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</si>
  <si>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</si>
  <si>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</si>
  <si>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</si>
  <si>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</si>
  <si>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</si>
  <si>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</si>
  <si>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</si>
  <si>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</si>
  <si>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</si>
  <si>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</si>
  <si>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</si>
  <si>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</si>
  <si>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</si>
  <si>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</si>
  <si>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</si>
  <si>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</si>
  <si>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</si>
  <si>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</si>
  <si>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</si>
  <si>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</si>
  <si>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</si>
  <si>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</si>
  <si>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</si>
  <si>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</si>
  <si>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</si>
  <si>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</si>
  <si>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</si>
  <si>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</si>
  <si>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</si>
  <si>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</si>
  <si>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</si>
  <si>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</si>
  <si>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</si>
  <si>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</si>
  <si>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</si>
  <si>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</si>
  <si>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</si>
  <si>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</si>
  <si>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</si>
  <si>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</si>
  <si>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</si>
  <si>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</si>
  <si>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</si>
  <si>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</si>
  <si>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</si>
  <si>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</si>
  <si>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</si>
  <si>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</si>
  <si>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</si>
  <si>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</si>
  <si>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</si>
  <si>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</si>
  <si>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</si>
  <si>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</si>
  <si>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</si>
  <si>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</si>
  <si>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</si>
  <si>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</si>
  <si>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</si>
  <si>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</si>
  <si>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</si>
  <si>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</si>
  <si>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</si>
  <si>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</si>
  <si>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</si>
  <si>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</si>
  <si>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</si>
  <si>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</si>
  <si>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</si>
  <si>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</si>
  <si>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</si>
  <si>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</si>
  <si>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</si>
  <si>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</si>
  <si>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</si>
  <si>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</si>
  <si>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</si>
  <si>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</si>
  <si>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</si>
  <si>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</si>
  <si>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</si>
  <si>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</si>
  <si>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</si>
  <si>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</si>
  <si>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</si>
  <si>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</si>
  <si>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</si>
  <si>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</si>
  <si>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</si>
  <si>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</si>
  <si>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</si>
  <si>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</si>
  <si>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</si>
  <si>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</si>
  <si>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</si>
  <si>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</si>
  <si>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</si>
  <si>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</si>
  <si>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</si>
  <si>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</si>
  <si>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</si>
  <si>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</si>
  <si>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</si>
  <si>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</si>
  <si>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</si>
  <si>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</si>
  <si>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</si>
  <si>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</si>
  <si>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</si>
  <si>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</si>
  <si>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</si>
  <si>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</si>
  <si>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</si>
  <si>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</si>
  <si>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</si>
  <si>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</si>
  <si>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</si>
  <si>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</si>
  <si>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</si>
  <si>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</si>
  <si>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</si>
  <si>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</si>
  <si>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</si>
  <si>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</si>
  <si>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</si>
  <si>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</si>
  <si>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</si>
  <si>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</si>
  <si>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</si>
  <si>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</si>
  <si>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</si>
  <si>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</si>
  <si>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</si>
  <si>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</si>
  <si>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</si>
  <si>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</si>
  <si>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</si>
  <si>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</si>
  <si>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</si>
  <si>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</si>
  <si>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</si>
  <si>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</si>
  <si>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</si>
  <si>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</si>
  <si>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</si>
  <si>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</si>
  <si>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</si>
  <si>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</si>
  <si>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</si>
  <si>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</si>
  <si>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</si>
  <si>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</si>
  <si>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</si>
  <si>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</si>
  <si>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</si>
  <si>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</si>
  <si>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</si>
  <si>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</si>
  <si>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</si>
  <si>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</si>
  <si>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</si>
  <si>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</si>
  <si>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</si>
  <si>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</si>
  <si>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</si>
  <si>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</si>
  <si>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</si>
  <si>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</si>
  <si>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</si>
  <si>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</si>
  <si>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</si>
  <si>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</si>
  <si>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</si>
  <si>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</si>
  <si>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</si>
  <si>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</si>
  <si>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</si>
  <si>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</si>
  <si>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</si>
  <si>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</si>
  <si>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</si>
  <si>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</si>
  <si>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</si>
  <si>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</si>
  <si>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</si>
  <si>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</si>
  <si>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</si>
  <si>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</si>
  <si>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</si>
  <si>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</si>
  <si>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</si>
  <si>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</si>
  <si>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</si>
  <si>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</si>
  <si>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</si>
  <si>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</si>
  <si>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</si>
  <si>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</si>
  <si>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</si>
  <si>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</si>
  <si>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</si>
  <si>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</si>
  <si>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</si>
  <si>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</si>
  <si>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</si>
  <si>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</si>
  <si>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</si>
  <si>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</si>
  <si>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</si>
  <si>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</si>
  <si>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</si>
  <si>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</si>
  <si>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</si>
  <si>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</si>
  <si>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</si>
  <si>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</si>
  <si>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</si>
  <si>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</si>
  <si>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</si>
  <si>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</si>
  <si>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</si>
  <si>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</si>
  <si>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</si>
  <si>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</si>
  <si>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</si>
  <si>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</si>
  <si>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</si>
  <si>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</si>
  <si>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</si>
  <si>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</si>
  <si>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</si>
  <si>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</si>
  <si>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</si>
  <si>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</si>
  <si>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</si>
  <si>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</si>
  <si>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</si>
  <si>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</si>
  <si>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</si>
  <si>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</si>
  <si>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</si>
  <si>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</si>
  <si>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</si>
  <si>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</si>
  <si>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</si>
  <si>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</si>
  <si>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</si>
  <si>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</si>
  <si>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</si>
  <si>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</si>
  <si>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</si>
  <si>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</si>
  <si>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</si>
  <si>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</si>
  <si>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</si>
  <si>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</si>
  <si>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</si>
  <si>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</si>
  <si>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</si>
  <si>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</si>
  <si>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</si>
  <si>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</si>
  <si>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</si>
  <si>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</si>
  <si>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</si>
  <si>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</si>
  <si>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</si>
  <si>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</si>
  <si>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</si>
  <si>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</si>
  <si>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</si>
  <si>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</si>
  <si>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</si>
  <si>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</si>
  <si>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</si>
  <si>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</si>
  <si>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</si>
  <si>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</si>
  <si>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</si>
  <si>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</si>
  <si>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</si>
  <si>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</si>
  <si>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</si>
  <si>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</si>
  <si>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</si>
  <si>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</si>
  <si>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</si>
  <si>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</si>
  <si>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</si>
  <si>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</si>
  <si>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</si>
  <si>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</si>
  <si>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</si>
  <si>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</si>
  <si>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</si>
  <si>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</si>
  <si>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</si>
  <si>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</si>
  <si>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</si>
  <si>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</si>
  <si>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</si>
  <si>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</si>
  <si>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</si>
  <si>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</si>
  <si>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</si>
  <si>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</si>
  <si>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</si>
  <si>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</si>
  <si>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</si>
  <si>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</si>
  <si>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</si>
  <si>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</si>
  <si>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</si>
  <si>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</si>
  <si>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</si>
  <si>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</si>
  <si>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</si>
  <si>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</si>
  <si>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</si>
  <si>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</si>
  <si>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</si>
  <si>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</si>
  <si>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</si>
  <si>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</si>
  <si>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</si>
  <si>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</si>
  <si>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</si>
  <si>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</si>
  <si>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</si>
  <si>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</si>
  <si>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</si>
  <si>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</si>
  <si>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</si>
  <si>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</si>
  <si>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</si>
  <si>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</si>
  <si>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</si>
  <si>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</si>
  <si>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</si>
  <si>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</si>
  <si>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</si>
  <si>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</si>
  <si>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</si>
  <si>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</si>
  <si>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</si>
  <si>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</si>
  <si>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</si>
  <si>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</si>
  <si>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</si>
  <si>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</si>
  <si>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</si>
  <si>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</si>
  <si>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</si>
  <si>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</si>
  <si>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</si>
  <si>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</si>
  <si>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</si>
  <si>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</si>
  <si>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</si>
  <si>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</si>
  <si>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</si>
  <si>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</si>
  <si>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</si>
  <si>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</si>
  <si>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</si>
  <si>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</si>
  <si>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</si>
  <si>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</si>
  <si>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</si>
  <si>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</si>
  <si>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</si>
  <si>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</si>
  <si>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</si>
  <si>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</si>
  <si>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</si>
  <si>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</si>
  <si>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</si>
  <si>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</si>
  <si>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</si>
  <si>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</si>
  <si>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</si>
  <si>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</si>
  <si>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</si>
  <si>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</si>
  <si>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</si>
  <si>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</si>
  <si>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</si>
  <si>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</si>
  <si>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</si>
  <si>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</si>
  <si>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</si>
  <si>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</si>
  <si>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</si>
  <si>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</si>
  <si>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</si>
  <si>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</si>
  <si>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</si>
  <si>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</si>
  <si>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</si>
  <si>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</si>
  <si>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</si>
  <si>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</si>
  <si>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</si>
  <si>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</si>
  <si>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</si>
  <si>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</si>
  <si>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</si>
  <si>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</si>
  <si>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</si>
  <si>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</si>
  <si>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</si>
  <si>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</si>
  <si>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</si>
  <si>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</si>
  <si>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</si>
  <si>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</si>
  <si>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</si>
  <si>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</si>
  <si>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</si>
  <si>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</si>
  <si>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</si>
  <si>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</si>
  <si>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</si>
  <si>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</si>
  <si>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</si>
  <si>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</si>
  <si>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</si>
  <si>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</si>
  <si>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</si>
  <si>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</si>
  <si>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</si>
  <si>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</si>
  <si>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</si>
  <si>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</si>
  <si>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</si>
  <si>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</si>
  <si>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</si>
  <si>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</si>
  <si>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</si>
  <si>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</si>
  <si>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</si>
  <si>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</si>
  <si>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</si>
  <si>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</si>
  <si>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</si>
  <si>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</si>
  <si>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</si>
  <si>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</si>
  <si>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</si>
  <si>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</si>
  <si>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</si>
  <si>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</si>
  <si>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</si>
  <si>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</si>
  <si>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</si>
  <si>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</si>
  <si>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</si>
  <si>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</si>
  <si>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</si>
  <si>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</si>
  <si>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</si>
  <si>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</si>
  <si>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</si>
  <si>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</si>
  <si>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</si>
  <si>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</si>
  <si>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</si>
  <si>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</si>
  <si>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</si>
  <si>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</si>
  <si>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</si>
  <si>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</si>
  <si>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</si>
  <si>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</si>
  <si>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</si>
  <si>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</si>
  <si>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</si>
  <si>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</si>
  <si>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</si>
  <si>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</si>
  <si>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</si>
  <si>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</si>
  <si>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</si>
  <si>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</si>
  <si>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</si>
  <si>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</si>
  <si>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</si>
  <si>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</si>
  <si>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</si>
  <si>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</si>
  <si>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</si>
  <si>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</si>
  <si>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</si>
  <si>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</si>
  <si>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</si>
  <si>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</si>
  <si>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</si>
  <si>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</si>
  <si>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</si>
  <si>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</si>
  <si>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</si>
  <si>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</si>
  <si>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</si>
  <si>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</si>
  <si>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</si>
  <si>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</si>
  <si>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</si>
  <si>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</si>
  <si>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</si>
  <si>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</si>
  <si>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</si>
  <si>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</si>
  <si>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</si>
  <si>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</si>
  <si>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</si>
  <si>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</si>
  <si>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</si>
  <si>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</si>
  <si>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</si>
  <si>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</si>
  <si>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</si>
  <si>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</si>
  <si>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</si>
  <si>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</si>
  <si>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</si>
  <si>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</si>
  <si>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</si>
  <si>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</si>
  <si>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</si>
  <si>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</si>
  <si>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</si>
  <si>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</si>
  <si>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</si>
  <si>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</si>
  <si>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</si>
  <si>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</si>
  <si>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</si>
  <si>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</si>
  <si>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</si>
  <si>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</si>
  <si>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</si>
  <si>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</si>
  <si>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</si>
  <si>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</si>
  <si>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</si>
  <si>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</si>
  <si>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</si>
  <si>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</si>
  <si>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</si>
  <si>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</si>
  <si>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</si>
  <si>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</si>
  <si>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</si>
  <si>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</si>
  <si>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</si>
  <si>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</si>
  <si>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</si>
  <si>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</si>
  <si>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</si>
  <si>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</si>
  <si>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</si>
  <si>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</si>
  <si>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</si>
  <si>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</si>
  <si>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</si>
  <si>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</si>
  <si>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</si>
  <si>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</si>
  <si>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</si>
  <si>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</si>
  <si>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</si>
  <si>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</si>
  <si>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</si>
  <si>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</si>
  <si>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</si>
  <si>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</si>
  <si>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</si>
  <si>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</si>
  <si>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</si>
  <si>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</si>
  <si>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</si>
  <si>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</si>
  <si>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</si>
  <si>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</si>
  <si>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</si>
  <si>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</si>
  <si>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</si>
  <si>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</si>
  <si>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</si>
  <si>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</si>
  <si>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</si>
  <si>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</si>
  <si>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</si>
  <si>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</si>
  <si>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</si>
  <si>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</si>
  <si>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</si>
  <si>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</si>
  <si>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</si>
  <si>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</si>
  <si>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</si>
  <si>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</si>
  <si>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</si>
  <si>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</si>
  <si>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</si>
  <si>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</si>
  <si>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</si>
  <si>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</si>
  <si>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</si>
  <si>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</si>
  <si>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</si>
  <si>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</si>
  <si>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</si>
  <si>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</si>
  <si>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</si>
  <si>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</si>
  <si>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</si>
  <si>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</si>
  <si>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</si>
  <si>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</si>
  <si>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</si>
  <si>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</si>
  <si>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</si>
  <si>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</si>
  <si>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</si>
  <si>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</si>
  <si>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</si>
  <si>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</si>
  <si>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</si>
  <si>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</si>
  <si>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</si>
  <si>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</si>
  <si>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</si>
  <si>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</si>
  <si>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</si>
  <si>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</si>
  <si>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</si>
  <si>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</si>
  <si>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</si>
  <si>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</si>
  <si>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</si>
  <si>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</si>
  <si>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</si>
  <si>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</si>
  <si>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</si>
  <si>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</si>
  <si>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</si>
  <si>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</si>
  <si>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</si>
  <si>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</si>
  <si>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</si>
  <si>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</si>
  <si>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</si>
  <si>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</si>
  <si>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</si>
  <si>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</si>
  <si>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</si>
  <si>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</si>
  <si>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</si>
  <si>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</si>
  <si>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</si>
  <si>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</si>
  <si>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</si>
  <si>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</si>
  <si>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</si>
  <si>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</si>
  <si>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</si>
  <si>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</si>
  <si>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</si>
  <si>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</si>
  <si>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</si>
  <si>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</si>
  <si>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</si>
  <si>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</si>
  <si>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</si>
  <si>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</si>
  <si>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</si>
  <si>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</si>
  <si>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</si>
  <si>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</si>
  <si>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</si>
  <si>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</si>
  <si>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</si>
  <si>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</si>
  <si>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</si>
  <si>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</si>
  <si>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</si>
  <si>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</si>
  <si>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</si>
  <si>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</si>
  <si>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</si>
  <si>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</si>
  <si>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</si>
  <si>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</si>
  <si>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</si>
  <si>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</si>
  <si>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</si>
  <si>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</si>
  <si>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</si>
  <si>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</si>
  <si>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</si>
  <si>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</si>
  <si>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</si>
  <si>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</si>
  <si>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</si>
  <si>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</si>
  <si>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</si>
  <si>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</si>
  <si>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</si>
  <si>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</si>
  <si>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</si>
  <si>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</si>
  <si>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</si>
  <si>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</si>
  <si>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</si>
  <si>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</si>
  <si>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</si>
  <si>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</si>
  <si>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</si>
  <si>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</si>
  <si>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</si>
  <si>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</si>
  <si>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</si>
  <si>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</si>
  <si>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</si>
  <si>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</si>
  <si>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</si>
  <si>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</si>
  <si>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</si>
  <si>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</si>
  <si>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</si>
  <si>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</si>
  <si>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</si>
  <si>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</si>
  <si>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</si>
  <si>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</si>
  <si>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</si>
  <si>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</si>
  <si>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</si>
  <si>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</si>
  <si>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</si>
  <si>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</si>
  <si>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</si>
  <si>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</si>
  <si>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</si>
  <si>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</si>
  <si>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</si>
  <si>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</si>
  <si>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</si>
  <si>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</si>
  <si>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</si>
  <si>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</si>
  <si>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</si>
  <si>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</si>
  <si>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</si>
  <si>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</si>
  <si>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</si>
  <si>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</si>
  <si>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</si>
  <si>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</si>
  <si>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</si>
  <si>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</si>
  <si>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</si>
  <si>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</si>
  <si>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</si>
  <si>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</si>
  <si>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</si>
  <si>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</si>
  <si>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</si>
  <si>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</si>
  <si>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</si>
  <si>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</si>
  <si>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</si>
  <si>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</si>
  <si>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</si>
  <si>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</si>
  <si>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</si>
  <si>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</si>
  <si>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</si>
  <si>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</si>
  <si>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</si>
  <si>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</si>
  <si>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</si>
  <si>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</si>
  <si>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</si>
  <si>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</si>
  <si>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</si>
  <si>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</si>
  <si>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</si>
  <si>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</si>
  <si>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</si>
  <si>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</si>
  <si>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</si>
  <si>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</si>
  <si>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</si>
  <si>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</si>
  <si>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</si>
  <si>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</si>
  <si>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</si>
  <si>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</si>
  <si>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</si>
  <si>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</si>
  <si>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</si>
  <si>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</si>
  <si>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</si>
  <si>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</si>
  <si>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</si>
  <si>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</si>
  <si>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</si>
  <si>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</si>
  <si>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</si>
  <si>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</si>
  <si>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</si>
  <si>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</si>
  <si>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</si>
  <si>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</si>
  <si>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</si>
  <si>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</si>
  <si>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</si>
  <si>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</si>
  <si>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</si>
  <si>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</si>
  <si>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</si>
  <si>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</si>
  <si>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</si>
  <si>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</si>
  <si>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</si>
  <si>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</si>
  <si>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</si>
  <si>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</si>
  <si>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</si>
  <si>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</si>
  <si>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</si>
  <si>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</si>
  <si>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</si>
  <si>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</si>
  <si>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</si>
  <si>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</si>
  <si>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</si>
  <si>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</si>
  <si>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</si>
  <si>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</si>
  <si>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</si>
  <si>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</si>
  <si>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</si>
  <si>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</si>
  <si>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</si>
  <si>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</si>
  <si>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</si>
  <si>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</si>
  <si>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</si>
  <si>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</si>
  <si>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</si>
  <si>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</si>
  <si>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</si>
  <si>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</si>
  <si>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</si>
  <si>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</si>
  <si>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</si>
  <si>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</si>
  <si>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</si>
  <si>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</si>
  <si>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</si>
  <si>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</si>
  <si>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</si>
  <si>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</si>
  <si>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</si>
  <si>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</si>
  <si>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</si>
  <si>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</si>
  <si>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</si>
  <si>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</si>
  <si>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</si>
  <si>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</si>
  <si>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</si>
  <si>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</si>
  <si>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</si>
  <si>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</si>
  <si>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</si>
  <si>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</si>
  <si>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</si>
  <si>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</si>
  <si>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</si>
  <si>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</si>
  <si>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</si>
  <si>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</si>
  <si>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</si>
  <si>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</si>
  <si>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</si>
  <si>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</si>
  <si>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</si>
  <si>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</si>
  <si>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</si>
  <si>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</si>
  <si>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</si>
  <si>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</si>
  <si>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</si>
  <si>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</si>
  <si>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</si>
  <si>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</si>
  <si>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</si>
  <si>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</si>
  <si>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</si>
  <si>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</si>
  <si>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</si>
  <si>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</si>
  <si>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</si>
  <si>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</si>
  <si>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</si>
  <si>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</si>
  <si>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</si>
  <si>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</si>
  <si>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</si>
  <si>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</si>
  <si>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</si>
  <si>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</si>
  <si>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</si>
  <si>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</si>
  <si>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</si>
  <si>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</si>
  <si>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</si>
  <si>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</si>
  <si>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</si>
  <si>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</si>
  <si>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</si>
  <si>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</si>
  <si>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</si>
  <si>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</si>
  <si>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</si>
  <si>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</si>
  <si>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</si>
  <si>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</si>
  <si>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</si>
  <si>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</si>
  <si>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</si>
  <si>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</si>
  <si>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</si>
  <si>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</si>
  <si>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</si>
  <si>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</si>
  <si>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</si>
  <si>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</si>
  <si>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</si>
  <si>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</si>
  <si>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</si>
  <si>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</si>
  <si>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</si>
  <si>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</si>
  <si>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</si>
  <si>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</si>
  <si>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</si>
  <si>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</si>
  <si>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</si>
  <si>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</si>
  <si>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</si>
  <si>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</si>
  <si>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</si>
  <si>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</si>
  <si>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</si>
  <si>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</si>
  <si>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</si>
  <si>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</si>
  <si>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</si>
  <si>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</si>
  <si>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</si>
  <si>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</si>
  <si>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</si>
  <si>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</si>
  <si>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</si>
  <si>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</si>
  <si>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</si>
  <si>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</si>
  <si>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</si>
  <si>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</si>
  <si>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</si>
  <si>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</si>
  <si>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</si>
  <si>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</si>
  <si>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</si>
  <si>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</si>
  <si>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</si>
  <si>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</si>
  <si>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</si>
  <si>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</si>
  <si>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</si>
  <si>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</si>
  <si>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</si>
  <si>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</si>
  <si>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</si>
  <si>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</si>
  <si>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</si>
  <si>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</si>
  <si>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</si>
  <si>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</si>
  <si>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</si>
  <si>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</si>
  <si>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</si>
  <si>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</si>
  <si>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</si>
  <si>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</si>
  <si>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</si>
  <si>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</si>
  <si>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</si>
  <si>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</si>
  <si>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</si>
  <si>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</si>
  <si>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</si>
  <si>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</si>
  <si>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</si>
  <si>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</si>
  <si>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</si>
  <si>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</si>
  <si>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</si>
  <si>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</si>
  <si>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</si>
  <si>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</si>
  <si>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</si>
  <si>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</si>
  <si>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</si>
  <si>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</si>
  <si>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</si>
  <si>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</si>
  <si>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</si>
  <si>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</si>
  <si>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</si>
  <si>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</si>
  <si>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</si>
  <si>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</si>
  <si>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</si>
  <si>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</si>
  <si>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</si>
  <si>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</si>
  <si>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</si>
  <si>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</si>
  <si>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</si>
  <si>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</si>
  <si>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</si>
  <si>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</si>
  <si>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</si>
  <si>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</si>
  <si>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</si>
  <si>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</si>
  <si>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</si>
  <si>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</si>
  <si>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</si>
  <si>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</si>
  <si>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</si>
  <si>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</si>
  <si>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</si>
  <si>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</si>
  <si>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</si>
  <si>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</si>
  <si>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</si>
  <si>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</si>
  <si>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</si>
  <si>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</si>
  <si>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</si>
  <si>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</si>
  <si>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</si>
  <si>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</si>
  <si>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</si>
  <si>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</si>
  <si>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</si>
  <si>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</si>
  <si>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</si>
  <si>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</si>
  <si>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</si>
  <si>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</si>
  <si>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</si>
  <si>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</si>
  <si>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</si>
  <si>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</si>
  <si>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</si>
  <si>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</si>
  <si>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</si>
  <si>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</si>
  <si>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</si>
  <si>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</si>
  <si>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</si>
  <si>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</si>
  <si>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</si>
  <si>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</si>
  <si>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</si>
  <si>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</si>
  <si>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</si>
  <si>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</si>
  <si>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</si>
  <si>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</si>
  <si>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</si>
  <si>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</si>
  <si>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</si>
  <si>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</si>
  <si>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</si>
  <si>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</si>
  <si>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</si>
  <si>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</si>
  <si>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</si>
  <si>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</si>
  <si>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</si>
  <si>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</si>
  <si>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</si>
  <si>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</si>
  <si>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</si>
  <si>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</si>
  <si>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</si>
  <si>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</si>
  <si>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</si>
  <si>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</si>
  <si>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</si>
  <si>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</si>
  <si>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</si>
  <si>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</si>
  <si>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</si>
  <si>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</si>
  <si>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</si>
  <si>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</si>
  <si>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</si>
  <si>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</si>
  <si>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</si>
  <si>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</si>
  <si>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</si>
  <si>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</si>
  <si>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</si>
  <si>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</si>
  <si>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</si>
  <si>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</si>
  <si>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</si>
  <si>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</si>
  <si>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</si>
  <si>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</si>
  <si>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</si>
  <si>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</si>
  <si>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</si>
  <si>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</si>
  <si>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</si>
  <si>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</si>
  <si>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</si>
  <si>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</si>
  <si>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</si>
  <si>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</si>
  <si>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</si>
  <si>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</si>
  <si>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</si>
  <si>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</si>
  <si>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</si>
  <si>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</si>
  <si>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</si>
  <si>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</si>
  <si>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</si>
  <si>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</si>
  <si>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</si>
  <si>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</si>
  <si>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</si>
  <si>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</si>
  <si>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</si>
  <si>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</si>
  <si>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</si>
  <si>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</si>
  <si>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</si>
  <si>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</si>
  <si>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</si>
  <si>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</si>
  <si>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</si>
  <si>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</si>
  <si>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</si>
  <si>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</si>
  <si>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</si>
  <si>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</si>
  <si>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</si>
  <si>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</si>
  <si>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</si>
  <si>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</si>
  <si>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</si>
  <si>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</si>
  <si>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</si>
  <si>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</si>
  <si>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</si>
  <si>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</si>
  <si>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</si>
  <si>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</si>
  <si>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</si>
  <si>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</si>
  <si>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</si>
  <si>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</si>
  <si>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</si>
  <si>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</si>
  <si>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</si>
  <si>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</si>
  <si>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</si>
  <si>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</si>
  <si>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</si>
  <si>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</si>
  <si>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</si>
  <si>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</si>
  <si>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</si>
  <si>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</si>
  <si>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</si>
  <si>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</si>
  <si>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</si>
  <si>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</si>
  <si>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</si>
  <si>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</si>
  <si>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</si>
  <si>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</si>
  <si>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</si>
  <si>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</si>
  <si>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</si>
  <si>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</si>
  <si>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</si>
  <si>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</si>
  <si>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</si>
  <si>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</si>
  <si>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</si>
  <si>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</si>
  <si>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</si>
  <si>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</si>
  <si>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</si>
  <si>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</si>
  <si>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</si>
  <si>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</si>
  <si>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</si>
  <si>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</si>
  <si>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</si>
  <si>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</si>
  <si>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</si>
  <si>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</si>
  <si>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</si>
  <si>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</si>
  <si>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</si>
  <si>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</si>
  <si>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</si>
  <si>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</si>
  <si>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</si>
  <si>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</si>
  <si>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</si>
  <si>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</si>
  <si>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</si>
  <si>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</si>
  <si>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</si>
  <si>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</si>
  <si>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</si>
  <si>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</si>
  <si>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</si>
  <si>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</si>
  <si>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</si>
  <si>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</si>
  <si>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</si>
  <si>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</si>
  <si>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</si>
  <si>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</si>
  <si>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</si>
  <si>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</si>
  <si>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</si>
  <si>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</si>
  <si>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</si>
  <si>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</si>
  <si>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</si>
  <si>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</si>
  <si>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</si>
  <si>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</si>
  <si>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</si>
  <si>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</si>
  <si>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</si>
  <si>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</si>
  <si>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</si>
  <si>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</si>
  <si>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</si>
  <si>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</si>
  <si>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</si>
  <si>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</si>
  <si>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</si>
  <si>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</si>
  <si>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</si>
  <si>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</si>
  <si>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</si>
  <si>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</si>
  <si>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</si>
  <si>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</si>
  <si>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</si>
  <si>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</si>
  <si>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</si>
  <si>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</si>
  <si>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</si>
  <si>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</si>
  <si>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</si>
  <si>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</si>
  <si>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</si>
  <si>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</si>
  <si>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</si>
  <si>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</si>
  <si>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</si>
  <si>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</si>
  <si>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</si>
  <si>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</si>
  <si>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</si>
  <si>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</si>
  <si>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</si>
  <si>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</si>
  <si>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</si>
  <si>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</si>
  <si>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</si>
  <si>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</si>
  <si>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</si>
  <si>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</si>
  <si>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</si>
  <si>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</si>
  <si>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</si>
  <si>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</si>
  <si>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</si>
  <si>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</si>
  <si>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</si>
  <si>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</si>
  <si>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</si>
  <si>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</si>
  <si>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</si>
  <si>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</si>
  <si>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</si>
  <si>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</si>
  <si>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</si>
  <si>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</si>
  <si>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</si>
  <si>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</si>
  <si>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</si>
  <si>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</si>
  <si>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</si>
  <si>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</si>
  <si>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</si>
  <si>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</si>
  <si>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</si>
  <si>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</si>
  <si>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</si>
  <si>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</si>
  <si>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</si>
  <si>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</si>
  <si>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</si>
  <si>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</si>
  <si>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</si>
  <si>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</si>
  <si>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</si>
  <si>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</si>
  <si>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</si>
  <si>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</si>
  <si>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</si>
  <si>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</si>
  <si>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</si>
  <si>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</si>
  <si>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</si>
  <si>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</si>
  <si>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</si>
  <si>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</si>
  <si>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</si>
  <si>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</si>
  <si>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</si>
  <si>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</si>
  <si>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</si>
  <si>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</si>
  <si>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</si>
  <si>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</si>
  <si>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</si>
  <si>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</si>
  <si>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</si>
  <si>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</si>
  <si>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</si>
  <si>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</si>
  <si>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</si>
  <si>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</si>
  <si>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</si>
  <si>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</si>
  <si>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</si>
  <si>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</si>
  <si>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</si>
  <si>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</si>
  <si>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</si>
  <si>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</si>
  <si>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</si>
  <si>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</si>
  <si>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</si>
  <si>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</si>
  <si>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</si>
  <si>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</si>
  <si>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</si>
  <si>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</si>
  <si>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</si>
  <si>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</si>
  <si>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</si>
  <si>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</si>
  <si>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</si>
  <si>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</si>
  <si>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</si>
  <si>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</si>
  <si>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</si>
  <si>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</si>
  <si>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</si>
  <si>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</si>
  <si>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</si>
  <si>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</si>
  <si>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</si>
  <si>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</si>
  <si>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</si>
  <si>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</si>
  <si>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</si>
  <si>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</si>
  <si>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</si>
  <si>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</si>
  <si>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</si>
  <si>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</si>
  <si>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</si>
  <si>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</si>
  <si>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</si>
  <si>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</si>
  <si>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</si>
  <si>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</si>
  <si>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</si>
  <si>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</si>
  <si>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</si>
  <si>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</si>
  <si>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</si>
  <si>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</si>
  <si>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</si>
  <si>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</si>
  <si>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</si>
  <si>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</si>
  <si>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</si>
  <si>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</si>
  <si>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</si>
  <si>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</si>
  <si>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</si>
  <si>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</si>
  <si>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</si>
  <si>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</si>
  <si>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</si>
  <si>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</si>
  <si>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</si>
  <si>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</si>
  <si>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</si>
  <si>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</si>
  <si>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</si>
  <si>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</si>
  <si>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</si>
  <si>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</si>
  <si>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</si>
  <si>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</si>
  <si>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</si>
  <si>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</si>
  <si>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</si>
  <si>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</si>
  <si>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</si>
  <si>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</si>
  <si>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</si>
  <si>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</si>
  <si>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</si>
  <si>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</si>
  <si>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</si>
  <si>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</si>
  <si>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</si>
  <si>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</si>
  <si>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</si>
  <si>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</si>
  <si>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</si>
  <si>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</si>
  <si>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</si>
  <si>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</si>
  <si>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</si>
  <si>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</si>
  <si>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</si>
  <si>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</si>
  <si>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</si>
  <si>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</si>
  <si>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</si>
  <si>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</si>
  <si>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</si>
  <si>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</si>
  <si>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</si>
  <si>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</si>
  <si>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</si>
  <si>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</si>
  <si>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</si>
  <si>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</si>
  <si>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</si>
  <si>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</si>
  <si>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</si>
  <si>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</si>
  <si>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</si>
  <si>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</si>
  <si>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</si>
  <si>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</si>
  <si>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</si>
  <si>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</si>
  <si>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</si>
  <si>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</si>
  <si>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</si>
  <si>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</si>
  <si>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</si>
  <si>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</si>
  <si>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</si>
  <si>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</si>
  <si>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</si>
  <si>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</si>
  <si>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</si>
  <si>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</si>
  <si>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</si>
  <si>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</si>
  <si>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</si>
  <si>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</si>
  <si>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</si>
  <si>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</si>
  <si>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</si>
  <si>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</si>
  <si>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</si>
  <si>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</si>
  <si>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</si>
  <si>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</si>
  <si>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</si>
  <si>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</si>
  <si>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</si>
  <si>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</si>
  <si>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</si>
  <si>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</si>
  <si>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</si>
  <si>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</si>
  <si>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</si>
  <si>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</si>
  <si>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</si>
  <si>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</si>
  <si>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</si>
  <si>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</si>
  <si>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</si>
  <si>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</si>
  <si>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</si>
  <si>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</si>
  <si>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</si>
  <si>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</si>
  <si>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</si>
  <si>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</si>
  <si>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</si>
  <si>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</si>
  <si>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</si>
  <si>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</si>
  <si>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</si>
  <si>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</si>
  <si>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</si>
  <si>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</si>
  <si>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</si>
  <si>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</si>
  <si>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</si>
  <si>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</si>
  <si>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</si>
  <si>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</si>
  <si>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</si>
  <si>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</si>
  <si>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</si>
  <si>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</si>
  <si>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</si>
  <si>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</si>
  <si>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</si>
  <si>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</si>
  <si>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</si>
  <si>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</si>
  <si>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</si>
  <si>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</si>
  <si>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</si>
  <si>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</si>
  <si>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</si>
  <si>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</si>
  <si>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</si>
  <si>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</si>
  <si>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</si>
  <si>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</si>
  <si>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</si>
  <si>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</si>
  <si>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</si>
  <si>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</si>
  <si>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</si>
  <si>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</si>
  <si>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</si>
  <si>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</si>
  <si>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</si>
  <si>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</si>
  <si>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</si>
  <si>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</si>
  <si>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</si>
  <si>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</si>
  <si>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</si>
  <si>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</si>
  <si>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</si>
  <si>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</si>
  <si>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</si>
  <si>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</si>
  <si>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</si>
  <si>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</si>
  <si>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</si>
  <si>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</si>
  <si>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</si>
  <si>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</si>
  <si>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</si>
  <si>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</si>
  <si>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</si>
  <si>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</si>
  <si>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</si>
  <si>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</si>
  <si>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</si>
  <si>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</si>
  <si>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</si>
  <si>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</si>
  <si>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</si>
  <si>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</si>
  <si>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</si>
  <si>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</si>
  <si>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</si>
  <si>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</si>
  <si>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</si>
  <si>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</si>
  <si>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</si>
  <si>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</si>
  <si>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</si>
  <si>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</si>
  <si>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</si>
  <si>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</si>
  <si>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</si>
  <si>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</si>
  <si>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</si>
  <si>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</si>
  <si>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</si>
  <si>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</si>
  <si>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</si>
  <si>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</si>
  <si>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</si>
  <si>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</si>
  <si>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</si>
  <si>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</si>
  <si>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</si>
  <si>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</si>
  <si>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</si>
  <si>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</si>
  <si>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</si>
  <si>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</si>
  <si>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</si>
  <si>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</si>
  <si>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</si>
  <si>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</si>
  <si>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</si>
  <si>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</si>
  <si>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</si>
  <si>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</si>
  <si>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</si>
  <si>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</si>
  <si>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</si>
  <si>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</si>
  <si>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</si>
  <si>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</si>
  <si>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</si>
  <si>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</si>
  <si>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</si>
  <si>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</si>
  <si>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</si>
  <si>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</si>
  <si>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</si>
  <si>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</si>
  <si>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</si>
  <si>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</si>
  <si>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</si>
  <si>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</si>
  <si>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</si>
  <si>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</si>
  <si>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</si>
  <si>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</si>
  <si>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</si>
  <si>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</si>
  <si>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</si>
  <si>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</si>
  <si>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</si>
  <si>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</si>
  <si>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</si>
  <si>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</si>
  <si>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</si>
  <si>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</si>
  <si>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</si>
  <si>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</si>
  <si>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</si>
  <si>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</si>
  <si>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</si>
  <si>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</si>
  <si>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</si>
  <si>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</si>
  <si>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</si>
  <si>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</si>
  <si>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</si>
  <si>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</si>
  <si>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</si>
  <si>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</si>
  <si>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</si>
  <si>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</si>
  <si>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</si>
  <si>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</si>
  <si>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</si>
  <si>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</si>
  <si>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</si>
  <si>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</si>
  <si>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</si>
  <si>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</si>
  <si>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</si>
  <si>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</si>
  <si>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</si>
  <si>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</si>
  <si>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</si>
  <si>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</si>
  <si>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</si>
  <si>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</si>
  <si>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</si>
  <si>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</si>
  <si>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</si>
  <si>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</si>
  <si>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</si>
  <si>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</si>
  <si>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</si>
  <si>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</si>
  <si>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</si>
  <si>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</si>
  <si>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</si>
  <si>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</si>
  <si>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</si>
  <si>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</si>
  <si>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</si>
  <si>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</si>
  <si>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</si>
  <si>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</si>
  <si>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</si>
  <si>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</si>
  <si>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</si>
  <si>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</si>
  <si>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</si>
  <si>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</si>
  <si>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</si>
  <si>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</si>
  <si>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</si>
  <si>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</si>
  <si>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</si>
  <si>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</si>
  <si>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</si>
  <si>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</si>
  <si>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</si>
  <si>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</si>
  <si>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</si>
  <si>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</si>
  <si>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</si>
  <si>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</si>
  <si>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</si>
  <si>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</si>
  <si>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</si>
  <si>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</si>
  <si>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</si>
  <si>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</si>
  <si>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</si>
  <si>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</si>
  <si>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</si>
  <si>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</si>
  <si>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</si>
  <si>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</si>
  <si>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</si>
  <si>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</si>
  <si>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</si>
  <si>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</si>
  <si>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</si>
  <si>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</si>
  <si>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</si>
  <si>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</si>
  <si>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</si>
  <si>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</si>
  <si>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</si>
  <si>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</si>
  <si>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</si>
  <si>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</si>
  <si>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</si>
  <si>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</si>
  <si>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</si>
  <si>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</si>
  <si>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</si>
  <si>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</si>
  <si>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</si>
  <si>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</si>
  <si>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</si>
  <si>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</si>
  <si>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</si>
  <si>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</si>
  <si>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</si>
  <si>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</si>
  <si>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</si>
  <si>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</si>
  <si>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</si>
  <si>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</si>
  <si>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</si>
  <si>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</si>
  <si>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</si>
  <si>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</si>
  <si>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</si>
  <si>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</si>
  <si>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</si>
  <si>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</si>
  <si>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</si>
  <si>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</si>
  <si>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</si>
  <si>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</si>
  <si>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</si>
  <si>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</si>
  <si>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</si>
  <si>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</si>
  <si>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</si>
  <si>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</si>
  <si>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</si>
  <si>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</si>
  <si>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</si>
  <si>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</si>
  <si>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</si>
  <si>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</si>
  <si>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</si>
  <si>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</si>
  <si>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</si>
  <si>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</si>
  <si>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</si>
  <si>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</si>
  <si>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</si>
  <si>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</si>
  <si>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</si>
  <si>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</si>
  <si>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</si>
  <si>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</si>
  <si>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</si>
  <si>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</si>
  <si>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</si>
  <si>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</si>
  <si>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</si>
  <si>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</si>
  <si>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</si>
  <si>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</si>
  <si>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</si>
  <si>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</si>
  <si>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</si>
  <si>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</si>
  <si>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</si>
  <si>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</si>
  <si>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</si>
  <si>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</si>
  <si>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</si>
  <si>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</si>
  <si>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</si>
  <si>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</si>
  <si>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</si>
  <si>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</si>
  <si>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</si>
  <si>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</si>
  <si>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</si>
  <si>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</si>
  <si>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</si>
  <si>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</si>
  <si>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</si>
  <si>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</si>
  <si>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</si>
  <si>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</si>
  <si>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</si>
  <si>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</si>
  <si>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</si>
  <si>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</si>
  <si>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</si>
  <si>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</si>
  <si>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</si>
  <si>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</si>
  <si>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</si>
  <si>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</si>
  <si>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</si>
  <si>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</si>
  <si>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</si>
  <si>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</si>
  <si>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</si>
  <si>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</si>
  <si>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</si>
  <si>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</si>
  <si>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</si>
  <si>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</si>
  <si>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</si>
  <si>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</si>
  <si>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</si>
  <si>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</si>
  <si>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</si>
  <si>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</si>
  <si>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</si>
  <si>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</si>
  <si>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</si>
  <si>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</si>
  <si>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</si>
  <si>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</si>
  <si>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</si>
  <si>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</si>
  <si>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</si>
  <si>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</si>
  <si>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</si>
  <si>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</si>
  <si>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</si>
  <si>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</si>
  <si>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</si>
  <si>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</si>
  <si>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</si>
  <si>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</si>
  <si>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</si>
  <si>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</si>
  <si>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</si>
  <si>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</si>
  <si>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</si>
  <si>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</si>
  <si>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</si>
  <si>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</si>
  <si>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</si>
  <si>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</si>
  <si>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</si>
  <si>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</si>
  <si>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</si>
  <si>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</si>
  <si>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</si>
  <si>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</si>
  <si>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</si>
  <si>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</si>
  <si>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</si>
  <si>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</si>
  <si>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</si>
  <si>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</si>
  <si>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</si>
  <si>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</si>
  <si>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</si>
  <si>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</si>
  <si>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</si>
  <si>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</si>
  <si>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</si>
  <si>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</si>
  <si>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</si>
  <si>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</si>
  <si>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</si>
  <si>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</si>
  <si>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</si>
  <si>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</si>
  <si>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</si>
  <si>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</si>
  <si>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</si>
  <si>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</si>
  <si>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</si>
  <si>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</si>
  <si>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</si>
  <si>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</si>
  <si>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</si>
  <si>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</si>
  <si>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</si>
  <si>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</si>
  <si>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</si>
  <si>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</si>
  <si>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</si>
  <si>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</si>
  <si>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</si>
  <si>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</si>
  <si>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</si>
  <si>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</si>
  <si>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</si>
  <si>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</si>
  <si>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</si>
  <si>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</si>
  <si>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</si>
  <si>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</si>
  <si>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</si>
  <si>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</si>
  <si>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</si>
  <si>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</si>
  <si>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</si>
  <si>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</si>
  <si>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</si>
  <si>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</si>
  <si>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</si>
  <si>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</si>
  <si>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</si>
  <si>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</si>
  <si>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</si>
  <si>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</si>
  <si>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</si>
  <si>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</si>
  <si>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</si>
  <si>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</si>
  <si>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</si>
  <si>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</si>
  <si>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</si>
  <si>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</si>
  <si>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</si>
  <si>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</si>
  <si>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</si>
  <si>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</si>
  <si>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</si>
  <si>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</si>
  <si>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</si>
  <si>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</si>
  <si>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</si>
  <si>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</si>
  <si>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</si>
  <si>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</si>
  <si>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</si>
  <si>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</si>
  <si>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</si>
  <si>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</si>
  <si>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</si>
  <si>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</si>
  <si>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</si>
  <si>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</si>
  <si>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</si>
  <si>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</si>
  <si>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</si>
  <si>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</si>
  <si>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</si>
  <si>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</si>
  <si>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</si>
  <si>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</si>
  <si>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</si>
  <si>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</si>
  <si>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</si>
  <si>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</si>
  <si>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</si>
  <si>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</si>
  <si>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</si>
  <si>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</si>
  <si>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</si>
  <si>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</si>
  <si>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</si>
  <si>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</si>
  <si>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</si>
  <si>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</si>
  <si>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</si>
  <si>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</si>
  <si>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</si>
  <si>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</si>
  <si>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</si>
  <si>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</si>
  <si>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</si>
  <si>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</si>
  <si>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</si>
  <si>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</si>
  <si>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</si>
  <si>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</si>
  <si>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</si>
  <si>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</si>
  <si>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</si>
  <si>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</si>
  <si>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</si>
  <si>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</si>
  <si>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</si>
  <si>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</si>
  <si>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</si>
  <si>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</si>
  <si>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</si>
  <si>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</si>
  <si>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</si>
  <si>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</si>
  <si>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</si>
  <si>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</si>
  <si>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</si>
  <si>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</si>
  <si>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</si>
  <si>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</si>
  <si>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</si>
  <si>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</si>
  <si>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</si>
  <si>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</si>
  <si>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</si>
  <si>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</si>
  <si>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</si>
  <si>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</si>
  <si>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</si>
  <si>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</si>
  <si>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</si>
  <si>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</si>
  <si>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</si>
  <si>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</si>
  <si>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</si>
  <si>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</si>
  <si>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</si>
  <si>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</si>
  <si>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</si>
  <si>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</si>
  <si>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</si>
  <si>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</si>
  <si>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</si>
  <si>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</si>
  <si>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</si>
  <si>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</si>
  <si>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</si>
  <si>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</si>
  <si>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</si>
  <si>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</si>
  <si>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</si>
  <si>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</si>
  <si>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</si>
  <si>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</si>
  <si>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</si>
  <si>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</si>
  <si>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</si>
  <si>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</si>
  <si>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</si>
  <si>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</si>
  <si>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</si>
  <si>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</si>
  <si>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</si>
  <si>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</si>
  <si>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</si>
  <si>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</si>
  <si>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</si>
  <si>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</si>
  <si>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</si>
  <si>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</si>
  <si>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</si>
  <si>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</si>
  <si>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</si>
  <si>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</si>
  <si>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</si>
  <si>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</si>
  <si>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</si>
  <si>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</si>
  <si>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</si>
  <si>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</si>
  <si>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</si>
  <si>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</si>
  <si>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</si>
  <si>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</si>
  <si>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</si>
  <si>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</si>
  <si>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</si>
  <si>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</si>
  <si>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</si>
  <si>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</si>
  <si>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</si>
  <si>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</si>
  <si>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</si>
  <si>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</si>
  <si>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</si>
  <si>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</si>
  <si>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</si>
  <si>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</si>
  <si>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</si>
  <si>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</si>
  <si>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</si>
  <si>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</si>
  <si>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</si>
  <si>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</si>
  <si>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</si>
  <si>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</si>
  <si>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</si>
  <si>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</si>
  <si>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</si>
  <si>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</si>
  <si>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</si>
  <si>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</si>
  <si>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</si>
  <si>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</si>
  <si>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</si>
  <si>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</si>
  <si>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</si>
  <si>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</si>
  <si>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</si>
  <si>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</si>
  <si>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</si>
  <si>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</si>
  <si>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</si>
  <si>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</si>
  <si>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</si>
  <si>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</si>
  <si>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</si>
  <si>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</si>
  <si>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</si>
  <si>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</si>
  <si>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</si>
  <si>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</si>
  <si>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</si>
  <si>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</si>
  <si>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</si>
  <si>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</si>
  <si>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</si>
  <si>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</si>
  <si>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</si>
  <si>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</si>
  <si>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</si>
  <si>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</si>
  <si>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</si>
  <si>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</si>
  <si>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</si>
  <si>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</si>
  <si>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</si>
  <si>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</si>
  <si>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</si>
  <si>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</si>
  <si>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</si>
  <si>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</si>
  <si>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</si>
  <si>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</si>
  <si>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</si>
  <si>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</si>
  <si>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</si>
  <si>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</si>
  <si>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</si>
  <si>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</si>
  <si>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</si>
  <si>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</si>
  <si>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</si>
  <si>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</si>
  <si>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</si>
  <si>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</si>
  <si>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</si>
  <si>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</si>
  <si>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</si>
  <si>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</si>
  <si>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</si>
  <si>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</si>
  <si>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</si>
  <si>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</si>
  <si>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</si>
  <si>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</si>
  <si>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</si>
  <si>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</si>
  <si>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</si>
  <si>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</si>
  <si>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</si>
  <si>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</si>
  <si>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</si>
  <si>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</si>
  <si>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</si>
  <si>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</si>
  <si>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</si>
  <si>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</si>
  <si>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</si>
  <si>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</si>
  <si>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</si>
  <si>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</si>
  <si>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</si>
  <si>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</si>
  <si>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</si>
  <si>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</si>
  <si>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</si>
  <si>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</si>
  <si>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</si>
  <si>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</si>
  <si>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</si>
  <si>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</si>
  <si>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</si>
  <si>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</si>
  <si>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</si>
  <si>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</si>
  <si>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</si>
  <si>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</si>
  <si>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</si>
  <si>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</si>
  <si>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</si>
  <si>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</si>
  <si>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</si>
  <si>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</si>
  <si>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</si>
  <si>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</si>
  <si>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</si>
  <si>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</si>
  <si>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</si>
  <si>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</si>
  <si>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</si>
  <si>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</si>
  <si>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</si>
  <si>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</si>
  <si>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</si>
  <si>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</si>
  <si>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</si>
  <si>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</si>
  <si>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</si>
  <si>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</si>
  <si>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</si>
  <si>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</si>
  <si>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</si>
  <si>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</si>
  <si>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</si>
  <si>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</si>
  <si>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</si>
  <si>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</si>
  <si>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</si>
  <si>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</si>
  <si>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</si>
  <si>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</si>
  <si>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</si>
  <si>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</si>
  <si>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</si>
  <si>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</si>
  <si>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</si>
  <si>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</si>
  <si>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</si>
  <si>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</si>
  <si>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</si>
  <si>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</si>
  <si>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</si>
  <si>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</si>
  <si>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</si>
  <si>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</si>
  <si>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</si>
  <si>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</si>
  <si>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</si>
  <si>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</si>
  <si>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</si>
  <si>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</si>
  <si>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</si>
  <si>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</si>
  <si>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</si>
  <si>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</si>
  <si>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</si>
  <si>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</si>
  <si>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</si>
  <si>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</si>
  <si>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</si>
  <si>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</si>
  <si>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</si>
  <si>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</si>
  <si>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</si>
  <si>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</si>
  <si>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</si>
  <si>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</si>
  <si>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</si>
  <si>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</si>
  <si>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</si>
  <si>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</si>
  <si>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</si>
  <si>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</si>
  <si>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</si>
  <si>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</si>
  <si>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</si>
  <si>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</si>
  <si>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</si>
  <si>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</si>
  <si>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</si>
  <si>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</si>
  <si>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</si>
  <si>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</si>
  <si>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</si>
  <si>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</si>
  <si>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</si>
  <si>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</si>
  <si>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</si>
  <si>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</si>
  <si>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</si>
  <si>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</si>
  <si>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</si>
  <si>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</si>
  <si>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</si>
  <si>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</si>
  <si>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</si>
  <si>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</si>
  <si>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</si>
  <si>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</si>
  <si>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</si>
  <si>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</si>
  <si>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</si>
  <si>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</si>
  <si>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</si>
  <si>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</si>
  <si>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</si>
  <si>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</si>
  <si>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</si>
  <si>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</si>
  <si>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</si>
  <si>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</si>
  <si>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</si>
  <si>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</si>
  <si>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</si>
  <si>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</si>
  <si>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</si>
  <si>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</si>
  <si>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</si>
  <si>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</si>
  <si>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</si>
  <si>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</si>
  <si>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</si>
  <si>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</si>
  <si>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</si>
  <si>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</si>
  <si>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</si>
  <si>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</si>
  <si>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</si>
  <si>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</si>
  <si>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</si>
  <si>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</si>
  <si>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</si>
  <si>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</si>
  <si>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</si>
  <si>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</si>
  <si>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</si>
  <si>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</si>
  <si>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</si>
  <si>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</si>
  <si>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</si>
  <si>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</si>
  <si>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</si>
  <si>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</si>
  <si>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</si>
  <si>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</si>
  <si>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</si>
  <si>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</si>
  <si>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</si>
  <si>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</si>
  <si>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</si>
  <si>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</si>
  <si>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</si>
  <si>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</si>
  <si>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</si>
  <si>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</si>
  <si>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</si>
  <si>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</si>
  <si>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</si>
  <si>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</si>
  <si>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</si>
  <si>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</si>
  <si>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</si>
  <si>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</si>
  <si>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</si>
  <si>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</si>
  <si>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</si>
  <si>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</si>
  <si>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</si>
  <si>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</si>
  <si>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</si>
  <si>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</si>
  <si>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</si>
  <si>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</si>
  <si>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</si>
  <si>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</si>
  <si>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</si>
  <si>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</si>
  <si>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</si>
  <si>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</si>
  <si>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</si>
  <si>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</si>
  <si>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</si>
  <si>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</si>
  <si>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</si>
  <si>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</si>
  <si>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</si>
  <si>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</si>
  <si>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</si>
  <si>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</si>
  <si>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</si>
  <si>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</si>
  <si>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</si>
  <si>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</si>
  <si>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</si>
  <si>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</si>
  <si>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</si>
  <si>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</si>
  <si>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</si>
  <si>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</si>
  <si>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</si>
  <si>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</si>
  <si>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</si>
  <si>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</si>
  <si>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</si>
  <si>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</si>
  <si>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</si>
  <si>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</si>
  <si>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</si>
  <si>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</si>
  <si>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</si>
  <si>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</si>
  <si>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</si>
  <si>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</si>
  <si>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</si>
  <si>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</si>
  <si>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</si>
  <si>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</si>
  <si>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</si>
  <si>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</si>
  <si>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</si>
  <si>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</si>
  <si>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</si>
  <si>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</si>
  <si>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</si>
  <si>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</si>
  <si>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</si>
  <si>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</si>
  <si>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</si>
  <si>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</si>
  <si>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</si>
  <si>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</si>
  <si>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</si>
  <si>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</si>
  <si>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</si>
  <si>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</si>
  <si>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</si>
  <si>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</si>
  <si>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</si>
  <si>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</si>
  <si>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</si>
  <si>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</si>
  <si>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</si>
  <si>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</si>
  <si>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</si>
  <si>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</si>
  <si>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</si>
  <si>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</si>
  <si>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</si>
  <si>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</si>
  <si>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</si>
  <si>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</si>
  <si>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</si>
  <si>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</si>
  <si>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</si>
  <si>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</si>
  <si>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</si>
  <si>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</si>
  <si>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</si>
  <si>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</si>
  <si>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</si>
  <si>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</si>
  <si>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</si>
  <si>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</si>
  <si>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</si>
  <si>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</si>
  <si>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</si>
  <si>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</si>
  <si>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</si>
  <si>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</si>
  <si>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</si>
  <si>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</si>
  <si>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</si>
  <si>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</si>
  <si>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</si>
  <si>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</si>
  <si>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</si>
  <si>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</si>
  <si>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</si>
  <si>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</si>
  <si>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</si>
  <si>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</si>
  <si>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</si>
  <si>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</si>
  <si>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</si>
  <si>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</si>
  <si>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</si>
  <si>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</si>
  <si>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</si>
  <si>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</si>
  <si>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</si>
  <si>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</si>
  <si>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</si>
  <si>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</si>
  <si>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</si>
  <si>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</si>
  <si>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</si>
  <si>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</si>
  <si>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</si>
  <si>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</si>
  <si>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</si>
  <si>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</si>
  <si>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</si>
  <si>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</si>
  <si>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</si>
  <si>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</si>
  <si>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</si>
  <si>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</si>
  <si>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</si>
  <si>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</si>
  <si>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</si>
  <si>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</si>
  <si>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</si>
  <si>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</si>
  <si>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</si>
  <si>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</si>
  <si>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</si>
  <si>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</si>
  <si>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</si>
  <si>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</si>
  <si>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</si>
  <si>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</si>
  <si>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</si>
  <si>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</si>
  <si>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</si>
  <si>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</si>
  <si>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</si>
  <si>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</si>
  <si>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</si>
  <si>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</si>
  <si>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</si>
  <si>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</si>
  <si>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</si>
  <si>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</si>
  <si>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</si>
  <si>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</si>
  <si>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</si>
  <si>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</si>
  <si>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</si>
  <si>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</si>
  <si>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</si>
  <si>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</si>
  <si>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</si>
  <si>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</si>
  <si>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</si>
  <si>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</si>
  <si>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</si>
  <si>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</si>
  <si>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</si>
  <si>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</si>
  <si>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</si>
  <si>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</si>
  <si>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</si>
  <si>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</si>
  <si>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</si>
  <si>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</si>
  <si>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</si>
  <si>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</si>
  <si>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</si>
  <si>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</si>
  <si>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</si>
  <si>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</si>
  <si>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</si>
  <si>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</si>
  <si>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</si>
  <si>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</si>
  <si>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</si>
  <si>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</si>
  <si>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</si>
  <si>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</si>
  <si>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</si>
  <si>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</si>
  <si>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</si>
  <si>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</si>
  <si>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</si>
  <si>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</si>
  <si>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</si>
  <si>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</si>
  <si>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</si>
  <si>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</si>
  <si>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</si>
  <si>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</si>
  <si>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</si>
  <si>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</si>
  <si>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</si>
  <si>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</si>
  <si>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</si>
  <si>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</si>
  <si>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</si>
  <si>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</si>
  <si>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</si>
  <si>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</si>
  <si>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</si>
  <si>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</si>
  <si>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</si>
  <si>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</si>
  <si>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</si>
  <si>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</si>
  <si>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</si>
  <si>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</si>
  <si>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</si>
  <si>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</si>
  <si>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</si>
  <si>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</si>
  <si>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</si>
  <si>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</si>
  <si>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</si>
  <si>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</si>
  <si>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</si>
  <si>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</si>
  <si>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</si>
  <si>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</si>
  <si>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</si>
  <si>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</si>
  <si>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</si>
  <si>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</si>
  <si>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</si>
  <si>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</si>
  <si>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</si>
  <si>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</si>
  <si>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</si>
  <si>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</si>
  <si>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</si>
  <si>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</si>
  <si>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</si>
  <si>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</si>
  <si>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</si>
  <si>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</si>
  <si>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</si>
  <si>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</si>
  <si>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</si>
  <si>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</si>
  <si>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</si>
  <si>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</si>
  <si>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</si>
  <si>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</si>
  <si>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</si>
  <si>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</si>
  <si>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</si>
  <si>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</si>
  <si>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</si>
  <si>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</si>
  <si>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</si>
  <si>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</si>
  <si>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</si>
  <si>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</si>
  <si>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</si>
  <si>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</si>
  <si>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</si>
  <si>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</si>
  <si>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</si>
  <si>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</si>
  <si>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</si>
  <si>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</si>
  <si>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</si>
  <si>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</si>
  <si>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</si>
  <si>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</si>
  <si>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</si>
  <si>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</si>
  <si>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</si>
  <si>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</si>
  <si>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</si>
  <si>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</si>
  <si>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</si>
  <si>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</si>
  <si>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</si>
  <si>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</si>
  <si>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</si>
  <si>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</si>
  <si>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</si>
  <si>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</si>
  <si>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</si>
  <si>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</si>
  <si>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</si>
  <si>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</si>
  <si>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</si>
  <si>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</si>
  <si>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</si>
  <si>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</si>
  <si>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</si>
  <si>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</si>
  <si>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</si>
  <si>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</si>
  <si>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</si>
  <si>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</si>
  <si>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</si>
  <si>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</si>
  <si>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</si>
  <si>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</si>
  <si>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</si>
  <si>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</si>
  <si>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</si>
  <si>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</si>
  <si>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</si>
  <si>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</si>
  <si>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</si>
  <si>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</si>
  <si>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</si>
  <si>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</si>
  <si>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</si>
  <si>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</si>
  <si>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</si>
  <si>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</si>
  <si>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</si>
  <si>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</si>
  <si>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</si>
  <si>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</si>
  <si>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</si>
  <si>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</si>
  <si>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</si>
  <si>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</si>
  <si>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</si>
  <si>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</si>
  <si>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</si>
  <si>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</si>
  <si>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</si>
  <si>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</si>
  <si>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</si>
  <si>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</si>
  <si>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</si>
  <si>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</si>
  <si>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</si>
  <si>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</si>
  <si>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</si>
  <si>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</si>
  <si>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</si>
  <si>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</si>
  <si>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</si>
  <si>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</si>
  <si>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</si>
  <si>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</si>
  <si>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</si>
  <si>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</si>
  <si>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</si>
  <si>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</si>
  <si>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</si>
  <si>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</si>
  <si>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</si>
  <si>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</si>
  <si>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</si>
  <si>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</si>
  <si>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</si>
  <si>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</si>
  <si>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</si>
  <si>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</si>
  <si>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</si>
  <si>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</si>
  <si>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</si>
  <si>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</si>
  <si>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</si>
  <si>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</si>
  <si>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</si>
  <si>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</si>
  <si>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</si>
  <si>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</si>
  <si>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</si>
  <si>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</si>
  <si>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</si>
  <si>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</si>
  <si>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</si>
  <si>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</si>
  <si>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</si>
  <si>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</si>
  <si>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</si>
  <si>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</si>
  <si>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</si>
  <si>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</si>
  <si>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</si>
  <si>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</si>
  <si>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</si>
  <si>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</si>
  <si>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</si>
  <si>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</si>
  <si>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</si>
  <si>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</si>
  <si>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</si>
  <si>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</si>
  <si>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</si>
  <si>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</si>
  <si>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</si>
  <si>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</si>
  <si>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</si>
  <si>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</si>
  <si>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</si>
  <si>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</si>
  <si>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</si>
  <si>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</si>
  <si>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</si>
  <si>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</si>
  <si>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</si>
  <si>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</si>
  <si>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</si>
  <si>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</si>
  <si>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</si>
  <si>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</si>
  <si>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</si>
  <si>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</si>
  <si>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</si>
  <si>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</si>
  <si>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</si>
  <si>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</si>
  <si>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</si>
  <si>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</si>
  <si>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</si>
  <si>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</si>
  <si>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</si>
  <si>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</si>
  <si>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</si>
  <si>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</si>
  <si>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</si>
  <si>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</si>
  <si>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</si>
  <si>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</si>
  <si>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</si>
  <si>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</si>
  <si>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</si>
  <si>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</si>
  <si>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</si>
  <si>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</si>
  <si>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</si>
  <si>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</si>
  <si>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</si>
  <si>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</si>
  <si>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</si>
  <si>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</si>
  <si>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</si>
  <si>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</si>
  <si>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</si>
  <si>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</si>
  <si>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</si>
  <si>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</si>
  <si>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</si>
  <si>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</si>
  <si>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</si>
  <si>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</si>
  <si>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</si>
  <si>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</si>
  <si>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</si>
  <si>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</si>
  <si>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</si>
  <si>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</si>
  <si>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</si>
  <si>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</si>
  <si>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</si>
  <si>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</si>
  <si>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</si>
  <si>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</si>
  <si>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</si>
  <si>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</si>
  <si>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</si>
  <si>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</si>
  <si>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</si>
  <si>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</si>
  <si>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</si>
  <si>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</si>
  <si>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</si>
  <si>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</si>
  <si>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</si>
  <si>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</si>
  <si>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</si>
  <si>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</si>
  <si>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</si>
  <si>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</si>
  <si>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</si>
  <si>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</si>
  <si>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</si>
  <si>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</si>
  <si>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</si>
  <si>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</si>
  <si>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</si>
  <si>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</si>
  <si>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</si>
  <si>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</si>
  <si>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</si>
  <si>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</si>
  <si>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</si>
  <si>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</si>
  <si>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</si>
  <si>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</si>
  <si>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</si>
  <si>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</si>
  <si>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</si>
  <si>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</si>
  <si>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</si>
  <si>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</si>
  <si>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</si>
  <si>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</si>
  <si>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</si>
  <si>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</si>
  <si>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</si>
  <si>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</si>
  <si>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</si>
  <si>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</si>
  <si>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</si>
  <si>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</si>
  <si>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</si>
  <si>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</si>
  <si>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</si>
  <si>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</si>
  <si>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</si>
  <si>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</si>
  <si>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</si>
  <si>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</si>
  <si>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</si>
  <si>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</si>
  <si>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</si>
  <si>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</si>
  <si>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</si>
  <si>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</si>
  <si>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</si>
  <si>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</si>
  <si>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</si>
  <si>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</si>
  <si>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</si>
  <si>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</si>
  <si>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</si>
  <si>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</si>
  <si>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</si>
  <si>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</si>
  <si>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</si>
  <si>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</si>
  <si>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</si>
  <si>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</si>
  <si>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</si>
  <si>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</si>
  <si>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</si>
  <si>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</si>
  <si>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</si>
  <si>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</si>
  <si>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</si>
  <si>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</si>
  <si>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</si>
  <si>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</si>
  <si>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</si>
  <si>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</si>
  <si>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</si>
  <si>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</si>
  <si>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</si>
  <si>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</si>
  <si>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</si>
  <si>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</si>
  <si>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</si>
  <si>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</si>
  <si>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</si>
  <si>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</si>
  <si>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</si>
  <si>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</si>
  <si>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</si>
  <si>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</si>
  <si>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</si>
  <si>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</si>
  <si>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</si>
  <si>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</si>
  <si>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</si>
  <si>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</si>
  <si>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</si>
  <si>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</si>
  <si>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</si>
  <si>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</si>
  <si>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</si>
  <si>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</si>
  <si>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</si>
  <si>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</si>
  <si>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</si>
  <si>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</si>
  <si>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</si>
  <si>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</si>
  <si>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</si>
  <si>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</si>
  <si>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</si>
  <si>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</si>
  <si>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</si>
  <si>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</si>
  <si>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</si>
  <si>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</si>
  <si>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</si>
  <si>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</si>
  <si>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</si>
  <si>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</si>
  <si>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</si>
  <si>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</si>
  <si>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</si>
  <si>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</si>
  <si>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</si>
  <si>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</si>
  <si>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</si>
  <si>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</si>
  <si>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</si>
  <si>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</si>
  <si>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</si>
  <si>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</si>
  <si>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</si>
  <si>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</si>
  <si>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</si>
  <si>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</si>
  <si>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</si>
  <si>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</si>
  <si>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</si>
  <si>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</si>
  <si>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</si>
  <si>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</si>
  <si>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</si>
  <si>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</si>
  <si>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</si>
  <si>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</si>
  <si>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</si>
  <si>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</si>
  <si>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</si>
  <si>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</si>
  <si>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</si>
  <si>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</si>
  <si>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</si>
  <si>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</si>
  <si>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</si>
  <si>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</si>
  <si>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</si>
  <si>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</si>
  <si>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</si>
  <si>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</si>
  <si>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</si>
  <si>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</si>
  <si>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</si>
  <si>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</si>
  <si>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</si>
  <si>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</si>
  <si>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</si>
  <si>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</si>
  <si>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</si>
  <si>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</si>
  <si>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</si>
  <si>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</si>
  <si>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</si>
  <si>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</si>
  <si>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</si>
  <si>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</si>
  <si>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</si>
  <si>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</si>
  <si>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</si>
  <si>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</si>
  <si>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</si>
  <si>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</si>
  <si>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</si>
  <si>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</si>
  <si>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</si>
  <si>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</si>
  <si>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</si>
  <si>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</si>
  <si>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</si>
  <si>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</si>
  <si>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</si>
  <si>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</si>
  <si>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</si>
  <si>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</si>
  <si>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</si>
  <si>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</si>
  <si>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</si>
  <si>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</si>
  <si>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</si>
  <si>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</si>
  <si>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</si>
  <si>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</si>
  <si>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</si>
  <si>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</si>
  <si>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</si>
  <si>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</si>
  <si>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</si>
  <si>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</si>
  <si>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</si>
  <si>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</si>
  <si>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</si>
  <si>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</si>
  <si>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</si>
  <si>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</si>
  <si>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</si>
  <si>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</si>
  <si>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</si>
  <si>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</si>
  <si>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</si>
  <si>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</si>
  <si>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</si>
  <si>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</si>
  <si>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</si>
  <si>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</si>
  <si>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</si>
  <si>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</si>
  <si>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</si>
  <si>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</si>
  <si>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</si>
  <si>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</si>
  <si>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</si>
  <si>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</si>
  <si>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</si>
  <si>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</si>
  <si>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</si>
  <si>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</si>
  <si>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</si>
  <si>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</si>
  <si>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</si>
  <si>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</si>
  <si>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</si>
  <si>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</si>
  <si>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</si>
  <si>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</si>
  <si>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</si>
  <si>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</si>
  <si>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</si>
  <si>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</si>
  <si>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</si>
  <si>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</si>
  <si>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</si>
  <si>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</si>
  <si>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</si>
  <si>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</si>
  <si>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</si>
  <si>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</si>
  <si>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</si>
  <si>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</si>
  <si>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</si>
  <si>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</si>
  <si>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</si>
  <si>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</si>
  <si>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</si>
  <si>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</si>
  <si>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</si>
  <si>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</si>
  <si>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</si>
  <si>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</si>
  <si>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</si>
  <si>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</si>
  <si>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</si>
  <si>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</si>
  <si>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</si>
  <si>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</si>
  <si>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</si>
  <si>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</si>
  <si>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</si>
  <si>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</si>
  <si>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</si>
  <si>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</si>
  <si>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</si>
  <si>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</si>
  <si>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</si>
  <si>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</si>
  <si>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</si>
  <si>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</si>
  <si>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</si>
  <si>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</si>
  <si>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</si>
  <si>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</si>
  <si>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</si>
  <si>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</si>
  <si>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</si>
  <si>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</si>
  <si>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</si>
  <si>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</si>
  <si>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</si>
  <si>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</si>
  <si>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</si>
  <si>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</si>
  <si>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</si>
  <si>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</si>
  <si>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</si>
  <si>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</si>
  <si>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</si>
  <si>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</si>
  <si>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</si>
  <si>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</si>
  <si>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</si>
  <si>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</si>
  <si>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</si>
  <si>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</si>
  <si>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</si>
  <si>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</si>
  <si>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</si>
  <si>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</si>
  <si>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</si>
  <si>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</si>
  <si>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</si>
  <si>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</si>
  <si>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</si>
  <si>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</si>
  <si>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</si>
  <si>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</si>
  <si>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</si>
  <si>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</si>
  <si>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</si>
  <si>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</si>
  <si>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</si>
  <si>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</si>
  <si>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</si>
  <si>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</si>
  <si>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</si>
  <si>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</si>
  <si>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</si>
  <si>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</si>
  <si>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</si>
  <si>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</si>
  <si>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</si>
  <si>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</si>
  <si>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</si>
  <si>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</si>
  <si>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</si>
  <si>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</si>
  <si>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</si>
  <si>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</si>
  <si>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</si>
  <si>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</si>
  <si>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</si>
  <si>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</si>
  <si>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</si>
  <si>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</si>
  <si>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</si>
  <si>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</si>
  <si>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</si>
  <si>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</si>
  <si>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</si>
  <si>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</si>
  <si>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</si>
  <si>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</si>
  <si>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</si>
  <si>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</si>
  <si>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</si>
  <si>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</si>
  <si>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</si>
  <si>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</si>
  <si>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</si>
  <si>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</si>
  <si>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</si>
  <si>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</si>
  <si>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</si>
  <si>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</si>
  <si>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</si>
  <si>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</si>
  <si>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</si>
  <si>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</si>
  <si>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</si>
  <si>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</si>
  <si>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</si>
  <si>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</si>
  <si>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</si>
  <si>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</si>
  <si>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</si>
  <si>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</si>
  <si>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</si>
  <si>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</si>
  <si>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</si>
  <si>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</si>
  <si>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</si>
  <si>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</si>
  <si>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</si>
  <si>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</si>
  <si>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</si>
  <si>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</si>
  <si>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</si>
  <si>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</si>
  <si>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</si>
  <si>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</si>
  <si>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</si>
  <si>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</si>
  <si>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</si>
  <si>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</si>
  <si>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</si>
  <si>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</si>
  <si>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</si>
  <si>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</si>
  <si>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</si>
  <si>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</si>
  <si>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</si>
  <si>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</si>
  <si>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</si>
  <si>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</si>
  <si>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</si>
  <si>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</si>
  <si>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</si>
  <si>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</si>
  <si>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</si>
  <si>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</si>
  <si>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</si>
  <si>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</si>
  <si>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</si>
  <si>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</si>
  <si>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</si>
  <si>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</si>
  <si>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</si>
  <si>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</si>
  <si>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</si>
  <si>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</si>
  <si>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</si>
  <si>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</si>
  <si>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</si>
  <si>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</si>
  <si>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</si>
  <si>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</si>
  <si>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</si>
  <si>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</si>
  <si>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</si>
  <si>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</si>
  <si>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</si>
  <si>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</si>
  <si>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</si>
  <si>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</si>
  <si>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</si>
  <si>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</si>
  <si>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</si>
  <si>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</si>
  <si>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</si>
  <si>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</si>
  <si>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</si>
  <si>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</si>
  <si>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</si>
  <si>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</si>
  <si>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</si>
  <si>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</si>
  <si>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</si>
  <si>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</si>
  <si>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</si>
  <si>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</si>
  <si>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</si>
  <si>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</si>
  <si>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</si>
  <si>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</si>
  <si>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</si>
  <si>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</si>
  <si>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</si>
  <si>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</si>
  <si>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</si>
  <si>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</si>
  <si>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</si>
  <si>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</si>
  <si>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</si>
  <si>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</si>
  <si>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</si>
  <si>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</si>
  <si>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</si>
  <si>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</si>
  <si>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</si>
  <si>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</si>
  <si>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</si>
  <si>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</si>
  <si>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</si>
  <si>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</si>
  <si>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</si>
  <si>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</si>
  <si>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</si>
  <si>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</si>
  <si>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</si>
  <si>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</si>
  <si>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</si>
  <si>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</si>
  <si>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</si>
  <si>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</si>
  <si>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</si>
  <si>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</si>
  <si>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</si>
  <si>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</si>
  <si>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</si>
  <si>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</si>
  <si>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</si>
  <si>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</si>
  <si>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</si>
  <si>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</si>
  <si>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</si>
  <si>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</si>
  <si>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</si>
  <si>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</si>
  <si>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</si>
  <si>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</si>
  <si>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</si>
  <si>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</si>
  <si>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</si>
  <si>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</si>
  <si>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</si>
  <si>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</si>
  <si>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</si>
  <si>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</si>
  <si>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</si>
  <si>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</si>
  <si>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</si>
  <si>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</si>
  <si>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</si>
  <si>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</si>
  <si>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</si>
  <si>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</si>
  <si>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</si>
  <si>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</si>
  <si>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</si>
  <si>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</si>
  <si>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</si>
  <si>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</si>
  <si>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</si>
  <si>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</si>
  <si>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</si>
  <si>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</si>
  <si>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</si>
  <si>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</si>
  <si>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</si>
  <si>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</si>
  <si>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</si>
  <si>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</si>
  <si>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</si>
  <si>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</si>
  <si>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</si>
  <si>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</si>
  <si>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</si>
  <si>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</si>
  <si>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</si>
  <si>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</si>
  <si>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</si>
  <si>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</si>
  <si>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</si>
  <si>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</si>
  <si>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</si>
  <si>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</si>
  <si>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</si>
  <si>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</si>
  <si>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</si>
  <si>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</si>
  <si>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</si>
  <si>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</si>
  <si>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</si>
  <si>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</si>
  <si>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</si>
  <si>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</si>
  <si>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</si>
  <si>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</si>
  <si>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</si>
  <si>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</si>
  <si>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</si>
  <si>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</si>
  <si>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</si>
  <si>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</si>
  <si>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</si>
  <si>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</si>
  <si>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</si>
  <si>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</si>
  <si>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</si>
  <si>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</si>
  <si>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</si>
  <si>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</si>
  <si>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</si>
  <si>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</si>
  <si>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</si>
  <si>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</si>
  <si>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</si>
  <si>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</si>
  <si>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</si>
  <si>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</si>
  <si>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</si>
  <si>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</si>
  <si>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</si>
  <si>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</si>
  <si>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</si>
  <si>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</si>
  <si>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</si>
  <si>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</si>
  <si>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</si>
  <si>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</si>
  <si>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</si>
  <si>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</si>
  <si>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</si>
  <si>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</si>
  <si>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</si>
  <si>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</si>
  <si>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</si>
  <si>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</si>
  <si>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</si>
  <si>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</si>
  <si>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</si>
  <si>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</si>
  <si>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</si>
  <si>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</si>
  <si>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</si>
  <si>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</si>
  <si>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</si>
  <si>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</si>
  <si>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</si>
  <si>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</si>
  <si>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</si>
  <si>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</si>
  <si>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</si>
  <si>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</si>
  <si>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</si>
  <si>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</si>
  <si>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</si>
  <si>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</si>
  <si>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</si>
  <si>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</si>
  <si>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</si>
  <si>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</si>
  <si>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</si>
  <si>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</si>
  <si>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</si>
  <si>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</si>
  <si>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</si>
  <si>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</si>
  <si>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</si>
  <si>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</si>
  <si>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</si>
  <si>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</si>
  <si>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</si>
  <si>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</si>
  <si>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</si>
  <si>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</si>
  <si>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</si>
  <si>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</si>
  <si>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</si>
  <si>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</si>
  <si>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</si>
  <si>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</si>
  <si>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</si>
  <si>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</si>
  <si>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</si>
  <si>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</si>
  <si>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</si>
  <si>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</si>
  <si>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</si>
  <si>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</si>
  <si>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</si>
  <si>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</si>
  <si>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</si>
  <si>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</si>
  <si>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</si>
  <si>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</si>
  <si>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</si>
  <si>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</si>
  <si>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</si>
  <si>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</si>
  <si>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</si>
  <si>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</si>
  <si>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</si>
  <si>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</si>
  <si>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</si>
  <si>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</si>
  <si>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</si>
  <si>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</si>
  <si>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</si>
  <si>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</si>
  <si>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</si>
  <si>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</si>
  <si>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</si>
  <si>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</si>
  <si>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</si>
  <si>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</si>
  <si>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</si>
  <si>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</si>
  <si>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</si>
  <si>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</si>
  <si>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</si>
  <si>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</si>
  <si>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</si>
  <si>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</si>
  <si>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</si>
  <si>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</si>
  <si>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</si>
  <si>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</si>
  <si>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</si>
  <si>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</si>
  <si>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</si>
  <si>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</si>
  <si>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</si>
  <si>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</si>
  <si>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</si>
  <si>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</si>
  <si>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</si>
  <si>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</si>
  <si>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</si>
  <si>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</si>
  <si>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</si>
  <si>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</si>
  <si>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</si>
  <si>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</si>
  <si>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</si>
  <si>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</si>
  <si>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</si>
  <si>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</si>
  <si>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</si>
  <si>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</si>
  <si>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</si>
  <si>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</si>
  <si>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</si>
  <si>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</si>
  <si>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</si>
  <si>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</si>
  <si>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</si>
  <si>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</si>
  <si>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</si>
  <si>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</si>
  <si>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</si>
  <si>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</si>
  <si>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</si>
  <si>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</si>
  <si>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</si>
  <si>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</si>
  <si>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</si>
  <si>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</si>
  <si>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</si>
  <si>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</si>
  <si>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</si>
  <si>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</si>
  <si>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</si>
  <si>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</si>
  <si>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</si>
  <si>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</si>
  <si>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</si>
  <si>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</si>
  <si>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</si>
  <si>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</si>
  <si>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</si>
  <si>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</si>
  <si>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</si>
  <si>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</si>
  <si>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</si>
  <si>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</si>
  <si>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</si>
  <si>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</si>
  <si>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</si>
  <si>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</si>
  <si>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</si>
  <si>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</si>
  <si>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</si>
  <si>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</si>
  <si>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</si>
  <si>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</si>
  <si>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</si>
  <si>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</si>
  <si>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</si>
  <si>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</si>
  <si>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</si>
  <si>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</si>
  <si>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</si>
  <si>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</si>
  <si>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</si>
  <si>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</si>
  <si>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</si>
  <si>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</si>
  <si>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</si>
  <si>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</si>
  <si>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</si>
  <si>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</si>
  <si>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</si>
  <si>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</si>
  <si>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</si>
  <si>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</si>
  <si>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</si>
  <si>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</si>
  <si>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</si>
  <si>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</si>
  <si>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</si>
  <si>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</si>
  <si>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</si>
  <si>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</si>
  <si>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</si>
  <si>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</si>
  <si>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</si>
  <si>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</si>
  <si>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</si>
  <si>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</si>
  <si>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</si>
  <si>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</si>
  <si>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</si>
  <si>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</si>
  <si>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</si>
  <si>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</si>
  <si>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</si>
  <si>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</si>
  <si>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</si>
  <si>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</si>
  <si>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</si>
  <si>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</si>
  <si>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</si>
  <si>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</si>
  <si>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</si>
  <si>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</si>
  <si>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</si>
  <si>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</si>
  <si>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</si>
  <si>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</si>
  <si>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</si>
  <si>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</si>
  <si>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</si>
  <si>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</si>
  <si>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</si>
  <si>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</si>
  <si>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</si>
  <si>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</si>
  <si>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</si>
  <si>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</si>
  <si>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</si>
  <si>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</si>
  <si>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</si>
  <si>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</si>
  <si>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</si>
  <si>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</si>
  <si>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</si>
  <si>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</si>
  <si>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</si>
  <si>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</si>
  <si>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</si>
  <si>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</si>
  <si>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</si>
  <si>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</si>
  <si>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</si>
  <si>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</si>
  <si>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</si>
  <si>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</si>
  <si>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</si>
  <si>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</si>
  <si>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</si>
  <si>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</si>
  <si>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</si>
  <si>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</si>
  <si>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</si>
  <si>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</si>
  <si>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</si>
  <si>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</si>
  <si>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</si>
  <si>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</si>
  <si>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</si>
  <si>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</si>
  <si>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</si>
  <si>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</si>
  <si>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</si>
  <si>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</si>
  <si>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</si>
  <si>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</si>
  <si>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</si>
  <si>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</si>
  <si>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</si>
  <si>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</si>
  <si>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</si>
  <si>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</si>
  <si>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</si>
  <si>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</si>
  <si>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</si>
  <si>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</si>
  <si>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</si>
  <si>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</si>
  <si>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</si>
  <si>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</si>
  <si>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</si>
  <si>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</si>
  <si>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</si>
  <si>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</si>
  <si>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</si>
  <si>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</si>
  <si>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</si>
  <si>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</si>
  <si>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</si>
  <si>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</si>
  <si>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</si>
  <si>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</si>
  <si>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</si>
  <si>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</si>
  <si>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</si>
  <si>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</si>
  <si>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</si>
  <si>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</si>
  <si>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</si>
  <si>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</si>
  <si>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</si>
  <si>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</si>
  <si>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</si>
  <si>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</si>
  <si>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</si>
  <si>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</si>
  <si>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</si>
  <si>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</si>
  <si>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</si>
  <si>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</si>
  <si>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</si>
  <si>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</si>
  <si>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</si>
  <si>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</si>
  <si>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</si>
  <si>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</si>
  <si>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</si>
  <si>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</si>
  <si>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</si>
  <si>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</si>
  <si>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</si>
  <si>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</si>
  <si>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</si>
  <si>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</si>
  <si>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</si>
  <si>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</si>
  <si>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</si>
  <si>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</si>
  <si>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</si>
  <si>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</si>
  <si>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</si>
  <si>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</si>
  <si>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</si>
  <si>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</si>
  <si>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</si>
  <si>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</si>
  <si>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</si>
  <si>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</si>
  <si>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</si>
  <si>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</si>
  <si>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</si>
  <si>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</si>
  <si>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</si>
  <si>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</si>
  <si>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</si>
  <si>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</si>
  <si>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</si>
  <si>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</si>
  <si>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</si>
  <si>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</si>
  <si>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</si>
  <si>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</si>
  <si>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</si>
  <si>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</si>
  <si>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</si>
  <si>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</si>
  <si>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</si>
  <si>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</si>
  <si>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</si>
  <si>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</si>
  <si>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</si>
  <si>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</si>
  <si>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</si>
  <si>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</si>
  <si>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</si>
  <si>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</si>
  <si>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</si>
  <si>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</si>
  <si>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</si>
  <si>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</si>
  <si>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</si>
  <si>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</si>
  <si>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</si>
  <si>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</si>
  <si>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</si>
  <si>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</si>
  <si>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</si>
  <si>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</si>
  <si>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</si>
  <si>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</si>
  <si>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</si>
  <si>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</si>
  <si>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</si>
  <si>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</si>
  <si>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</si>
  <si>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</si>
  <si>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</si>
  <si>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</si>
  <si>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</si>
  <si>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</si>
  <si>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</si>
  <si>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</si>
  <si>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</si>
  <si>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</si>
  <si>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</si>
  <si>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</si>
  <si>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</si>
  <si>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</si>
  <si>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</si>
  <si>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</si>
  <si>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</si>
  <si>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</si>
  <si>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</si>
  <si>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</si>
  <si>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</si>
  <si>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</si>
  <si>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</si>
  <si>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</si>
  <si>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</si>
  <si>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</si>
  <si>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</si>
  <si>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</si>
  <si>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</si>
  <si>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</si>
  <si>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</si>
  <si>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</si>
  <si>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</si>
  <si>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</si>
  <si>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</si>
  <si>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</si>
  <si>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</si>
  <si>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</si>
  <si>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</si>
  <si>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</si>
  <si>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</si>
  <si>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</si>
  <si>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</si>
  <si>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</si>
  <si>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</si>
  <si>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</si>
  <si>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</si>
  <si>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</si>
  <si>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</si>
  <si>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</si>
  <si>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</si>
  <si>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</si>
  <si>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</si>
  <si>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</si>
  <si>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</si>
  <si>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</si>
  <si>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</si>
  <si>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</si>
  <si>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</si>
  <si>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</si>
  <si>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</si>
  <si>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</si>
  <si>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</si>
  <si>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</si>
  <si>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</si>
  <si>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</si>
  <si>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</si>
  <si>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</si>
  <si>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</si>
  <si>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</si>
  <si>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</si>
  <si>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</si>
  <si>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</si>
  <si>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</si>
  <si>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</si>
  <si>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</si>
  <si>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</si>
  <si>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</si>
  <si>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</si>
  <si>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</si>
  <si>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</si>
  <si>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</si>
  <si>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</si>
  <si>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</si>
  <si>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</si>
  <si>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</si>
  <si>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</si>
  <si>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</si>
  <si>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</si>
  <si>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</si>
  <si>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</si>
  <si>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</si>
  <si>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</si>
  <si>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</si>
  <si>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</si>
  <si>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</si>
  <si>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</si>
  <si>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</si>
  <si>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</si>
  <si>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</si>
  <si>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</si>
  <si>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</si>
  <si>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</si>
  <si>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</si>
  <si>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</si>
  <si>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</si>
  <si>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</si>
  <si>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</si>
  <si>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</si>
  <si>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</si>
  <si>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</si>
  <si>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</si>
  <si>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</si>
  <si>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</si>
  <si>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</si>
  <si>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</si>
  <si>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</si>
  <si>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</si>
  <si>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</si>
  <si>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</si>
  <si>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</si>
  <si>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</si>
  <si>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</si>
  <si>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</si>
  <si>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</si>
  <si>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</si>
  <si>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</si>
  <si>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</si>
  <si>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</si>
  <si>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</si>
  <si>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</si>
  <si>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</si>
  <si>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</si>
  <si>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</si>
  <si>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</si>
  <si>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</si>
  <si>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</si>
  <si>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</si>
  <si>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</si>
  <si>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</si>
  <si>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</si>
  <si>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</si>
  <si>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</si>
  <si>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</si>
  <si>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</si>
  <si>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</si>
  <si>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</si>
  <si>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</si>
  <si>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</si>
  <si>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</si>
  <si>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</si>
  <si>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</si>
  <si>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</si>
  <si>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</si>
  <si>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</si>
  <si>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</si>
  <si>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</si>
  <si>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</si>
  <si>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</si>
  <si>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</si>
  <si>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</si>
  <si>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</si>
  <si>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</si>
  <si>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</si>
  <si>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</si>
  <si>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</si>
  <si>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</si>
  <si>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</si>
  <si>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</si>
  <si>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</si>
  <si>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</si>
  <si>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</si>
  <si>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</si>
  <si>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</si>
  <si>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</si>
  <si>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</si>
  <si>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</si>
  <si>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</si>
  <si>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</si>
  <si>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</si>
  <si>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</si>
  <si>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</si>
  <si>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</si>
  <si>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</si>
  <si>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</si>
  <si>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</si>
  <si>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</si>
  <si>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</si>
  <si>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</si>
  <si>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</si>
  <si>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</si>
  <si>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</si>
  <si>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</si>
  <si>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</si>
  <si>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</si>
  <si>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</si>
  <si>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</si>
  <si>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</si>
  <si>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</si>
  <si>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</si>
  <si>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</si>
  <si>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</si>
  <si>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</si>
  <si>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</si>
  <si>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</si>
  <si>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</si>
  <si>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</si>
  <si>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</si>
  <si>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</si>
  <si>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</si>
  <si>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</si>
  <si>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</si>
  <si>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</si>
  <si>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</si>
  <si>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</si>
  <si>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</si>
  <si>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</si>
  <si>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</si>
  <si>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</si>
  <si>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</si>
  <si>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</si>
  <si>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</si>
  <si>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</si>
  <si>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</si>
  <si>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</si>
  <si>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</si>
  <si>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</si>
  <si>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</si>
  <si>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</si>
  <si>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</si>
  <si>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</si>
  <si>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</si>
  <si>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</si>
  <si>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</si>
  <si>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</si>
  <si>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</si>
  <si>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</si>
  <si>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</si>
  <si>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</si>
  <si>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</si>
  <si>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</si>
  <si>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</si>
  <si>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</si>
  <si>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</si>
  <si>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</si>
  <si>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</si>
  <si>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</si>
  <si>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</si>
  <si>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</si>
  <si>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</si>
  <si>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</si>
  <si>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</si>
  <si>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</si>
  <si>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</si>
  <si>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</si>
  <si>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</si>
  <si>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</si>
  <si>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</si>
  <si>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</si>
  <si>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</si>
  <si>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</si>
  <si>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</si>
  <si>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</si>
  <si>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</si>
  <si>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</si>
  <si>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</si>
  <si>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</si>
  <si>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</si>
  <si>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</si>
  <si>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</si>
  <si>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</si>
  <si>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</si>
  <si>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</si>
  <si>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</si>
  <si>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</si>
  <si>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</si>
  <si>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</si>
  <si>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</si>
  <si>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</si>
  <si>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</si>
  <si>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</si>
  <si>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</si>
  <si>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</si>
  <si>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</si>
  <si>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</si>
  <si>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</si>
  <si>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</si>
  <si>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</si>
  <si>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</si>
  <si>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</si>
  <si>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</si>
  <si>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</si>
  <si>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</si>
  <si>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</si>
  <si>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</si>
  <si>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</si>
  <si>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</si>
  <si>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</si>
  <si>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</si>
  <si>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</si>
  <si>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</si>
  <si>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</si>
  <si>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</si>
  <si>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</si>
  <si>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</si>
  <si>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</si>
  <si>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</si>
  <si>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</si>
  <si>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</si>
  <si>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</si>
  <si>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</si>
  <si>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</si>
  <si>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</si>
  <si>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</si>
  <si>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</si>
  <si>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</si>
  <si>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</si>
  <si>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</si>
  <si>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</si>
  <si>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</si>
  <si>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</si>
  <si>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</si>
  <si>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</si>
  <si>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</si>
  <si>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</si>
  <si>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</si>
  <si>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</si>
  <si>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</si>
  <si>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</si>
  <si>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</si>
  <si>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</si>
  <si>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</si>
  <si>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</si>
  <si>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</si>
  <si>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</si>
  <si>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</si>
  <si>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</si>
  <si>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</si>
  <si>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</si>
  <si>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</si>
  <si>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</si>
  <si>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</si>
  <si>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</si>
  <si>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</si>
  <si>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</si>
  <si>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</si>
  <si>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</si>
  <si>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</si>
  <si>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</si>
  <si>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</si>
  <si>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</si>
  <si>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</si>
  <si>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</si>
  <si>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</si>
  <si>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</si>
  <si>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</si>
  <si>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</si>
  <si>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</si>
  <si>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</si>
  <si>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</si>
  <si>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</si>
  <si>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</si>
  <si>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</si>
  <si>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</si>
  <si>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</si>
  <si>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</si>
  <si>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</si>
  <si>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</si>
  <si>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</si>
  <si>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</si>
  <si>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</si>
  <si>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</si>
  <si>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</si>
  <si>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</si>
  <si>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</si>
  <si>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</si>
  <si>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</si>
  <si>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</si>
  <si>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</si>
  <si>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</si>
  <si>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</si>
  <si>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</si>
  <si>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</si>
  <si>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</si>
  <si>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</si>
  <si>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</si>
  <si>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</si>
  <si>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</si>
  <si>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</si>
  <si>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</si>
  <si>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</si>
  <si>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</si>
  <si>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</si>
  <si>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</si>
  <si>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</si>
  <si>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</si>
  <si>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</si>
  <si>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</si>
  <si>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</si>
  <si>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</si>
  <si>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</si>
  <si>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</si>
  <si>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</si>
  <si>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</si>
  <si>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</si>
  <si>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</si>
  <si>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</si>
  <si>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</si>
  <si>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</si>
  <si>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</si>
  <si>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</si>
  <si>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</si>
  <si>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</si>
  <si>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</si>
  <si>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</si>
  <si>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</si>
  <si>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</si>
  <si>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</si>
  <si>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</si>
  <si>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</si>
  <si>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</si>
  <si>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</si>
  <si>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</si>
  <si>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</si>
  <si>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</si>
  <si>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</si>
  <si>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</si>
  <si>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</si>
  <si>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</si>
  <si>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</si>
  <si>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</si>
  <si>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</si>
  <si>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</si>
  <si>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</si>
  <si>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</si>
  <si>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</si>
  <si>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</si>
  <si>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</si>
  <si>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</si>
  <si>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</si>
  <si>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</si>
  <si>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</si>
  <si>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</si>
  <si>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</si>
  <si>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</si>
  <si>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</si>
  <si>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</si>
  <si>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</si>
  <si>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</si>
  <si>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</si>
  <si>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</si>
  <si>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</si>
  <si>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</si>
  <si>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</si>
  <si>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</si>
  <si>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</si>
  <si>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</si>
  <si>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</si>
  <si>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</si>
  <si>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</si>
  <si>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</si>
  <si>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</si>
  <si>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</si>
  <si>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</si>
  <si>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</si>
  <si>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</si>
  <si>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</si>
  <si>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</si>
  <si>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</si>
  <si>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</si>
  <si>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</si>
  <si>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</si>
  <si>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</si>
  <si>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</si>
  <si>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</si>
  <si>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</si>
  <si>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</si>
  <si>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</si>
  <si>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</si>
  <si>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</si>
  <si>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</si>
  <si>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</si>
  <si>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</si>
  <si>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</si>
  <si>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</si>
  <si>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</si>
  <si>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</si>
  <si>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</si>
  <si>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</si>
  <si>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</si>
  <si>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</si>
  <si>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</si>
  <si>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</si>
  <si>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</si>
  <si>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</si>
  <si>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</si>
  <si>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</si>
  <si>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</si>
  <si>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</si>
  <si>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</si>
  <si>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</si>
  <si>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</si>
  <si>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</si>
  <si>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</si>
  <si>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</si>
  <si>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</si>
  <si>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</si>
  <si>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</si>
  <si>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</si>
  <si>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</si>
  <si>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</si>
  <si>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</si>
  <si>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</si>
  <si>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</si>
  <si>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</si>
  <si>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</si>
  <si>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</si>
  <si>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</si>
  <si>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</si>
  <si>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</si>
  <si>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</si>
  <si>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</si>
  <si>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</si>
  <si>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</si>
  <si>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</si>
  <si>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</si>
  <si>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</si>
  <si>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</si>
  <si>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</si>
  <si>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</si>
  <si>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</si>
  <si>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</si>
  <si>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</si>
  <si>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</si>
  <si>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</si>
  <si>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</si>
  <si>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</si>
  <si>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</si>
  <si>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</si>
  <si>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</si>
  <si>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</si>
  <si>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</si>
  <si>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</si>
  <si>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</si>
  <si>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</si>
  <si>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</si>
  <si>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</si>
  <si>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</si>
  <si>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</si>
  <si>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</si>
  <si>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</si>
  <si>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</si>
  <si>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</si>
  <si>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</si>
  <si>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</si>
  <si>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</si>
  <si>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</si>
  <si>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</si>
  <si>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</si>
  <si>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</si>
  <si>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</si>
  <si>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</si>
  <si>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</si>
  <si>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</si>
  <si>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</si>
  <si>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</si>
  <si>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</si>
  <si>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</si>
  <si>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</si>
  <si>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</si>
  <si>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</si>
  <si>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</si>
  <si>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</si>
  <si>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</si>
  <si>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</si>
  <si>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</si>
  <si>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</si>
  <si>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</si>
  <si>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</si>
  <si>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</si>
  <si>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</si>
  <si>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</si>
  <si>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</si>
  <si>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</si>
  <si>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</si>
  <si>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</si>
  <si>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</si>
  <si>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</si>
  <si>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</si>
  <si>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</si>
  <si>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</si>
  <si>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</si>
  <si>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</si>
  <si>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</si>
  <si>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</si>
  <si>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</si>
  <si>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</si>
  <si>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</si>
  <si>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</si>
  <si>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</si>
  <si>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</si>
  <si>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</si>
  <si>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</si>
  <si>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</si>
  <si>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</si>
  <si>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</si>
  <si>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</si>
  <si>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</si>
  <si>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</si>
  <si>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</si>
  <si>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</si>
  <si>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</si>
  <si>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</si>
  <si>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</si>
  <si>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</si>
  <si>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</si>
  <si>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</si>
  <si>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</si>
  <si>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</si>
  <si>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</si>
  <si>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</si>
  <si>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</si>
  <si>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</si>
  <si>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</si>
  <si>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</si>
  <si>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</si>
  <si>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</si>
  <si>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</si>
  <si>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</si>
  <si>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</si>
  <si>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</si>
  <si>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</si>
  <si>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</si>
  <si>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</si>
  <si>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</si>
  <si>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</si>
  <si>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</si>
  <si>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</si>
  <si>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</si>
  <si>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</si>
  <si>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</si>
  <si>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</si>
  <si>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</si>
  <si>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</si>
  <si>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</si>
  <si>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</si>
  <si>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</si>
  <si>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</si>
  <si>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</si>
  <si>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</si>
  <si>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</si>
  <si>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</si>
  <si>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</si>
  <si>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</si>
  <si>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</si>
  <si>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</si>
  <si>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</si>
  <si>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</si>
  <si>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</si>
  <si>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</si>
  <si>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</si>
  <si>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</si>
  <si>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</si>
  <si>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</si>
  <si>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</si>
  <si>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</si>
  <si>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</si>
  <si>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</si>
  <si>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</si>
  <si>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</si>
  <si>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</si>
  <si>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</si>
  <si>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</si>
  <si>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</si>
  <si>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</si>
  <si>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</si>
  <si>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</si>
  <si>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</si>
  <si>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</si>
  <si>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</si>
  <si>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</si>
  <si>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</si>
  <si>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</si>
  <si>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</si>
  <si>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</si>
  <si>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</si>
  <si>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</si>
  <si>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</si>
  <si>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</si>
  <si>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</si>
  <si>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</si>
  <si>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</si>
  <si>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</si>
  <si>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</si>
  <si>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</si>
  <si>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</si>
  <si>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</si>
  <si>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</si>
  <si>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</si>
  <si>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</si>
  <si>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</si>
  <si>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</si>
  <si>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</si>
  <si>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</si>
  <si>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</si>
  <si>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</si>
  <si>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</si>
  <si>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</si>
  <si>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</si>
  <si>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</si>
  <si>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</si>
  <si>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</si>
  <si>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</si>
  <si>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</si>
  <si>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</si>
  <si>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</si>
  <si>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</si>
  <si>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</si>
  <si>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</si>
  <si>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</si>
  <si>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</si>
  <si>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</si>
  <si>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</si>
  <si>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</si>
  <si>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</si>
  <si>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</si>
  <si>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</si>
  <si>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</si>
  <si>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</si>
  <si>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</si>
  <si>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</si>
  <si>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</si>
  <si>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</si>
  <si>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</si>
  <si>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</si>
  <si>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</si>
  <si>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</si>
  <si>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</si>
  <si>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</si>
  <si>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</si>
  <si>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</si>
  <si>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</si>
  <si>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</si>
  <si>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</si>
  <si>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</si>
  <si>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</si>
  <si>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</si>
  <si>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</si>
  <si>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</si>
  <si>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</si>
  <si>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</si>
  <si>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</si>
  <si>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</si>
  <si>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</si>
  <si>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</si>
  <si>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</si>
  <si>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</si>
  <si>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</si>
  <si>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</si>
  <si>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</si>
  <si>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</si>
  <si>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</si>
  <si>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</si>
  <si>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</si>
  <si>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</si>
  <si>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</si>
  <si>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</si>
  <si>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</si>
  <si>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</si>
  <si>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</si>
  <si>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</si>
  <si>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</si>
  <si>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</si>
  <si>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</si>
  <si>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</si>
  <si>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</si>
  <si>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</si>
  <si>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</si>
  <si>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</si>
  <si>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</si>
  <si>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</si>
  <si>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</si>
  <si>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</si>
  <si>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</si>
  <si>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</si>
  <si>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</si>
  <si>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</si>
  <si>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</si>
  <si>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</si>
  <si>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</si>
  <si>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</si>
  <si>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</si>
  <si>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</si>
  <si>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</si>
  <si>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</si>
  <si>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</si>
  <si>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</si>
  <si>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</si>
  <si>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</si>
  <si>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</si>
  <si>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</si>
  <si>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</si>
  <si>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</si>
  <si>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</si>
  <si>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</si>
  <si>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</si>
  <si>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</si>
  <si>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</si>
  <si>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</si>
  <si>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</si>
  <si>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</si>
  <si>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</si>
  <si>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</si>
  <si>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</si>
  <si>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</si>
  <si>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</si>
  <si>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</si>
  <si>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</si>
  <si>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</si>
  <si>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</si>
  <si>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</si>
  <si>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</si>
  <si>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</si>
  <si>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</si>
  <si>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</si>
  <si>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</si>
  <si>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</si>
  <si>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</si>
  <si>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</si>
  <si>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</si>
  <si>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</si>
  <si>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</si>
  <si>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</si>
  <si>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</si>
  <si>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</si>
  <si>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</si>
  <si>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</si>
  <si>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</si>
  <si>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</si>
  <si>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</si>
  <si>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</si>
  <si>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</si>
  <si>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</si>
  <si>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</si>
  <si>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</si>
  <si>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</si>
  <si>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</si>
  <si>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</si>
  <si>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</si>
  <si>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</si>
  <si>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</si>
  <si>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</si>
  <si>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</si>
  <si>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</si>
  <si>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</si>
  <si>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</si>
  <si>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</si>
  <si>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</si>
  <si>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</si>
  <si>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</si>
  <si>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</si>
  <si>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</si>
  <si>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</si>
  <si>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</si>
  <si>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</si>
  <si>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</si>
  <si>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</si>
  <si>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</si>
  <si>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</si>
  <si>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</si>
  <si>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</si>
  <si>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</si>
  <si>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</si>
  <si>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</si>
  <si>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</si>
  <si>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</si>
  <si>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</si>
  <si>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</si>
  <si>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</si>
  <si>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</si>
  <si>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</si>
  <si>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</si>
  <si>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</si>
  <si>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</si>
  <si>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</si>
  <si>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</si>
  <si>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</si>
  <si>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</si>
  <si>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</si>
  <si>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</si>
  <si>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</si>
  <si>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</si>
  <si>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</si>
  <si>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</si>
  <si>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</si>
  <si>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</si>
  <si>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</si>
  <si>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</si>
  <si>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</si>
  <si>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</si>
  <si>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</si>
  <si>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</si>
  <si>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</si>
  <si>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</si>
  <si>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</si>
  <si>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</si>
  <si>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</si>
  <si>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</si>
  <si>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</si>
  <si>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</si>
  <si>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</si>
  <si>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</si>
  <si>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</si>
  <si>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</si>
  <si>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</si>
  <si>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</si>
  <si>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</si>
  <si>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</si>
  <si>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</si>
  <si>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</si>
  <si>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</si>
  <si>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</si>
  <si>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</si>
  <si>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</si>
  <si>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</si>
  <si>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</si>
  <si>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</si>
  <si>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</si>
  <si>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</si>
  <si>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</si>
  <si>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</si>
  <si>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</si>
  <si>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</si>
  <si>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</si>
  <si>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</si>
  <si>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</si>
  <si>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</si>
  <si>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</si>
  <si>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</si>
  <si>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</si>
  <si>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</si>
  <si>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</si>
  <si>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</si>
  <si>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</si>
  <si>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</si>
  <si>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</si>
  <si>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</si>
  <si>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</si>
  <si>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</si>
  <si>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</si>
  <si>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</si>
  <si>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</si>
  <si>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</si>
  <si>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</si>
  <si>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</si>
  <si>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</si>
  <si>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</si>
  <si>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</si>
  <si>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</si>
  <si>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</si>
  <si>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</si>
  <si>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</si>
  <si>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</si>
  <si>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</si>
  <si>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</si>
  <si>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</si>
  <si>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</si>
  <si>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</si>
  <si>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</si>
  <si>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</si>
  <si>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</si>
  <si>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</si>
  <si>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</si>
  <si>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</si>
  <si>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</si>
  <si>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</si>
  <si>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</si>
  <si>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</si>
  <si>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</si>
  <si>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</si>
  <si>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</si>
  <si>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</si>
  <si>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</si>
  <si>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</si>
  <si>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</si>
  <si>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</si>
  <si>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</si>
  <si>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</si>
  <si>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</si>
  <si>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</si>
  <si>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</si>
  <si>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</si>
  <si>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</si>
  <si>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</si>
  <si>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</si>
  <si>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</si>
  <si>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</si>
  <si>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</si>
  <si>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</si>
  <si>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</si>
  <si>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</si>
  <si>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</si>
  <si>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</si>
  <si>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</si>
  <si>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</si>
  <si>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</si>
  <si>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</si>
  <si>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</si>
  <si>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</si>
  <si>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</si>
  <si>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</si>
  <si>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</si>
  <si>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</si>
  <si>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</si>
  <si>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</si>
  <si>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</si>
  <si>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</si>
  <si>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</si>
  <si>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</si>
  <si>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</si>
  <si>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</si>
  <si>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</si>
  <si>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</si>
  <si>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</si>
  <si>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</si>
  <si>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</si>
  <si>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</si>
  <si>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</si>
  <si>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</si>
  <si>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</si>
  <si>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</si>
  <si>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</si>
  <si>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</si>
  <si>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</si>
  <si>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</si>
  <si>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</si>
  <si>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</si>
  <si>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</si>
  <si>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</si>
  <si>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</si>
  <si>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</si>
  <si>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</si>
  <si>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</si>
  <si>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</si>
  <si>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</si>
  <si>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</si>
  <si>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</si>
  <si>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</si>
  <si>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</si>
  <si>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</si>
  <si>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</si>
  <si>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</si>
  <si>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</si>
  <si>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</si>
  <si>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</si>
  <si>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</si>
  <si>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</si>
  <si>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</si>
  <si>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</si>
  <si>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</si>
  <si>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</si>
  <si>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</si>
  <si>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</si>
  <si>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</si>
  <si>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</si>
  <si>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</si>
  <si>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</si>
  <si>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</si>
  <si>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</si>
  <si>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</si>
  <si>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</si>
  <si>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</si>
  <si>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</si>
  <si>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</si>
  <si>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</si>
  <si>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</si>
  <si>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</si>
  <si>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</si>
  <si>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</si>
  <si>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</si>
  <si>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</si>
  <si>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</si>
  <si>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</si>
  <si>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</si>
  <si>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</si>
  <si>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</si>
  <si>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</si>
  <si>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</si>
  <si>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</si>
  <si>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</si>
  <si>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</si>
  <si>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</si>
  <si>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</si>
  <si>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</si>
  <si>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</si>
  <si>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</si>
  <si>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</si>
  <si>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</si>
  <si>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</si>
  <si>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</si>
  <si>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</si>
  <si>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</si>
  <si>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</si>
  <si>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</si>
  <si>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</si>
  <si>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</si>
  <si>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</si>
  <si>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</si>
  <si>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</si>
  <si>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</si>
  <si>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</si>
  <si>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</si>
  <si>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</si>
  <si>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</si>
  <si>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</si>
  <si>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</si>
  <si>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</si>
  <si>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</si>
  <si>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</si>
  <si>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</si>
  <si>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</si>
  <si>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</si>
  <si>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</si>
  <si>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</si>
  <si>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</si>
  <si>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</si>
  <si>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</si>
  <si>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</si>
  <si>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</si>
  <si>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</si>
  <si>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</si>
  <si>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</si>
  <si>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</si>
  <si>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</si>
  <si>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</si>
  <si>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</si>
  <si>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</si>
  <si>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</si>
  <si>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</si>
  <si>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</si>
  <si>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</si>
  <si>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</si>
  <si>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</si>
  <si>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</si>
  <si>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</si>
  <si>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</si>
  <si>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</si>
  <si>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</si>
  <si>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</si>
  <si>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</si>
  <si>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</si>
  <si>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</si>
  <si>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</si>
  <si>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</si>
  <si>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</si>
  <si>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</si>
  <si>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</si>
  <si>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</si>
  <si>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</si>
  <si>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</si>
  <si>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</si>
  <si>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</si>
  <si>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</si>
  <si>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</si>
  <si>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</si>
  <si>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</si>
  <si>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</si>
  <si>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</si>
  <si>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</si>
  <si>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</si>
  <si>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</si>
  <si>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</si>
  <si>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</si>
  <si>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</si>
  <si>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</si>
  <si>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</si>
  <si>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</si>
  <si>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</si>
  <si>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</si>
  <si>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</si>
  <si>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</si>
  <si>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</si>
  <si>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</si>
  <si>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</si>
  <si>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</si>
  <si>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</si>
  <si>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</si>
  <si>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</si>
  <si>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</si>
  <si>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</si>
  <si>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</si>
  <si>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</si>
  <si>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</si>
  <si>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</si>
  <si>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</si>
  <si>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</si>
  <si>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</si>
  <si>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</si>
  <si>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</si>
  <si>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</si>
  <si>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</si>
  <si>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</si>
  <si>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</si>
  <si>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</si>
  <si>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</si>
  <si>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</si>
  <si>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</si>
  <si>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</si>
  <si>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</si>
  <si>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</si>
  <si>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</si>
  <si>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</si>
  <si>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</si>
  <si>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</si>
  <si>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</si>
  <si>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</si>
  <si>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</si>
  <si>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</si>
  <si>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</si>
  <si>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</si>
  <si>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</si>
  <si>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</si>
  <si>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</si>
  <si>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</si>
  <si>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</si>
  <si>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</si>
  <si>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</si>
  <si>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</si>
  <si>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</si>
  <si>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</si>
  <si>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</si>
  <si>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</si>
  <si>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</si>
  <si>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</si>
  <si>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</si>
  <si>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</si>
  <si>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</si>
  <si>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</si>
  <si>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</si>
  <si>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</si>
  <si>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</si>
  <si>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</si>
  <si>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</si>
  <si>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</si>
  <si>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</si>
  <si>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</si>
  <si>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</si>
  <si>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</si>
  <si>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</si>
  <si>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</si>
  <si>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</si>
  <si>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</si>
  <si>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</si>
  <si>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</si>
  <si>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</si>
  <si>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</si>
  <si>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</si>
  <si>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</si>
  <si>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</si>
  <si>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</si>
  <si>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</si>
  <si>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</si>
  <si>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</si>
  <si>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</si>
  <si>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</si>
  <si>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</si>
  <si>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</si>
  <si>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</si>
  <si>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</si>
  <si>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</si>
  <si>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</si>
  <si>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</si>
  <si>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</si>
  <si>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</si>
  <si>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</si>
  <si>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</si>
  <si>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</si>
  <si>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</si>
  <si>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</si>
  <si>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</si>
  <si>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</si>
  <si>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</si>
  <si>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</si>
  <si>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</si>
  <si>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</si>
  <si>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</si>
  <si>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</si>
  <si>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</si>
  <si>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</si>
  <si>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</si>
  <si>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</si>
  <si>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</si>
  <si>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</si>
  <si>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</si>
  <si>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</si>
  <si>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</si>
  <si>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</si>
  <si>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</si>
  <si>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</si>
  <si>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</si>
  <si>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</si>
  <si>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</si>
  <si>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</si>
  <si>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</si>
  <si>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</si>
  <si>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</si>
  <si>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</si>
  <si>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</si>
  <si>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</si>
  <si>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</si>
  <si>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</si>
  <si>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</si>
  <si>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</si>
  <si>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</si>
  <si>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</si>
  <si>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</si>
  <si>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</si>
  <si>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</si>
  <si>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</si>
  <si>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</si>
  <si>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</si>
  <si>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</si>
  <si>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</si>
  <si>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</si>
  <si>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</si>
  <si>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</si>
  <si>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</si>
  <si>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</si>
  <si>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</si>
  <si>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</si>
  <si>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</si>
  <si>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</si>
  <si>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</si>
  <si>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</si>
  <si>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</si>
  <si>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</si>
  <si>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</si>
  <si>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</si>
  <si>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</si>
  <si>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</si>
  <si>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</si>
  <si>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</si>
  <si>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</si>
  <si>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</si>
  <si>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</si>
  <si>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</si>
  <si>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</si>
  <si>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</si>
  <si>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</si>
  <si>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</si>
  <si>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</si>
  <si>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</si>
  <si>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</si>
  <si>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</si>
  <si>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</si>
  <si>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</si>
  <si>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</si>
  <si>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</si>
  <si>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</si>
  <si>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</si>
  <si>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</si>
  <si>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</si>
  <si>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</si>
  <si>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</si>
  <si>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</si>
  <si>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</si>
  <si>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</si>
  <si>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</si>
  <si>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</si>
  <si>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</si>
  <si>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</si>
  <si>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</si>
  <si>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</si>
  <si>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</si>
  <si>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</si>
  <si>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</si>
  <si>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</si>
  <si>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</si>
  <si>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</si>
  <si>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</si>
  <si>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</si>
  <si>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</si>
  <si>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</si>
  <si>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</si>
  <si>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</si>
  <si>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</si>
  <si>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</si>
  <si>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</si>
  <si>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</si>
  <si>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</si>
  <si>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</si>
  <si>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</si>
  <si>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</si>
  <si>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</si>
  <si>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</si>
  <si>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</si>
  <si>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</si>
  <si>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</si>
  <si>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</si>
  <si>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</si>
  <si>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</si>
  <si>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</si>
  <si>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</si>
  <si>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</si>
  <si>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</si>
  <si>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</si>
  <si>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</si>
  <si>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</si>
  <si>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</si>
  <si>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</si>
  <si>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</si>
  <si>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</si>
  <si>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</si>
  <si>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</si>
  <si>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</si>
  <si>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</si>
  <si>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</si>
  <si>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</si>
  <si>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</si>
  <si>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</si>
  <si>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</si>
  <si>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</si>
  <si>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</si>
  <si>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</si>
  <si>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</si>
  <si>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</si>
  <si>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</si>
  <si>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</si>
  <si>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</si>
  <si>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</si>
  <si>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</si>
  <si>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</si>
  <si>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</si>
  <si>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</si>
  <si>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</si>
  <si>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</si>
  <si>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</si>
  <si>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</si>
  <si>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</si>
  <si>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</si>
  <si>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</si>
  <si>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</si>
  <si>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</si>
  <si>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</si>
  <si>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</si>
  <si>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</si>
  <si>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</si>
  <si>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</si>
  <si>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</si>
  <si>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</si>
  <si>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</si>
  <si>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</si>
  <si>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</si>
  <si>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</si>
  <si>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</si>
  <si>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</si>
  <si>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</si>
  <si>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</si>
  <si>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</si>
  <si>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</si>
  <si>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</si>
  <si>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</si>
  <si>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</si>
  <si>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</si>
  <si>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</si>
  <si>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</si>
  <si>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</si>
  <si>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</si>
  <si>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</si>
  <si>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</si>
  <si>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</si>
  <si>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</si>
  <si>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</si>
  <si>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</si>
  <si>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</si>
  <si>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</si>
  <si>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</si>
  <si>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</si>
  <si>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</si>
  <si>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</si>
  <si>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</si>
  <si>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</si>
  <si>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</si>
  <si>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</si>
  <si>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</si>
  <si>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</si>
  <si>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</si>
  <si>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</si>
  <si>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</si>
  <si>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</si>
  <si>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</si>
  <si>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</si>
  <si>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</si>
  <si>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</si>
  <si>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</si>
  <si>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</si>
  <si>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</si>
  <si>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</si>
  <si>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</si>
  <si>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</si>
  <si>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</si>
  <si>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</si>
  <si>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</si>
  <si>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</si>
  <si>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</si>
  <si>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</si>
  <si>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</si>
  <si>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</si>
  <si>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</si>
  <si>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</si>
  <si>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</si>
  <si>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</si>
  <si>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</si>
  <si>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</si>
  <si>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</si>
  <si>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</si>
  <si>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</si>
  <si>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</si>
  <si>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</si>
  <si>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</si>
  <si>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</si>
  <si>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</si>
  <si>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</si>
  <si>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</si>
  <si>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</si>
  <si>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</si>
  <si>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</si>
  <si>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</si>
  <si>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</si>
  <si>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</si>
  <si>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</si>
  <si>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</si>
  <si>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</si>
  <si>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</si>
  <si>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</si>
  <si>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</si>
  <si>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</si>
  <si>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</si>
  <si>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</si>
  <si>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</si>
  <si>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</si>
  <si>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</si>
  <si>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</si>
  <si>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</si>
  <si>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</si>
  <si>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</si>
  <si>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</si>
  <si>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</si>
  <si>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</si>
  <si>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</si>
  <si>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</si>
  <si>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</si>
  <si>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</si>
  <si>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</si>
  <si>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</si>
  <si>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</si>
  <si>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</si>
  <si>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</si>
  <si>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</si>
  <si>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</si>
  <si>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</si>
  <si>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</si>
  <si>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</si>
  <si>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</si>
  <si>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</si>
  <si>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</si>
  <si>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</si>
  <si>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</si>
  <si>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</si>
  <si>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</si>
  <si>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</si>
  <si>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</si>
  <si>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</si>
  <si>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</si>
  <si>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</si>
  <si>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</si>
  <si>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</si>
  <si>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</si>
  <si>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</si>
  <si>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</si>
  <si>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</si>
  <si>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</si>
  <si>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</si>
  <si>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</si>
  <si>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</si>
  <si>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</si>
  <si>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</si>
  <si>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</si>
  <si>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</si>
  <si>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</si>
  <si>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</si>
  <si>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</si>
  <si>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</si>
  <si>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</si>
  <si>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</si>
  <si>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</si>
  <si>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</si>
  <si>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</si>
  <si>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</si>
  <si>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</si>
  <si>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</si>
  <si>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</si>
  <si>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</si>
  <si>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</si>
  <si>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</si>
  <si>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</si>
  <si>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</si>
  <si>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</si>
  <si>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</si>
  <si>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</si>
  <si>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</si>
  <si>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</si>
  <si>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</si>
  <si>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</si>
  <si>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</si>
  <si>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</si>
  <si>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</si>
  <si>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</si>
  <si>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</si>
  <si>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</si>
  <si>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</si>
  <si>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</si>
  <si>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</si>
  <si>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</si>
  <si>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</si>
  <si>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</si>
  <si>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</si>
  <si>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</si>
  <si>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</si>
  <si>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</si>
  <si>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</si>
  <si>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</si>
  <si>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</si>
  <si>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</si>
  <si>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</si>
  <si>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</si>
  <si>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</si>
  <si>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</si>
  <si>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</si>
  <si>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</si>
  <si>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</si>
  <si>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</si>
  <si>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</si>
  <si>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</si>
  <si>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</si>
  <si>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</si>
  <si>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</si>
  <si>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</si>
  <si>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</si>
  <si>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</si>
  <si>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</si>
  <si>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</si>
  <si>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</si>
  <si>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</si>
  <si>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</si>
  <si>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</si>
  <si>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</si>
  <si>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</si>
  <si>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</si>
  <si>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</si>
  <si>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</si>
  <si>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</si>
  <si>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</si>
  <si>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</si>
  <si>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</si>
  <si>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</si>
  <si>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</si>
  <si>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</si>
  <si>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</si>
  <si>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</si>
  <si>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</si>
  <si>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</si>
  <si>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</si>
  <si>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</si>
  <si>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</si>
  <si>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</si>
  <si>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</si>
  <si>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</si>
  <si>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</si>
  <si>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</si>
  <si>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</si>
  <si>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</si>
  <si>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</si>
  <si>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</si>
  <si>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</si>
  <si>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</si>
  <si>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</si>
  <si>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</si>
  <si>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</si>
  <si>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</si>
  <si>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</si>
  <si>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</si>
  <si>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</si>
  <si>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</si>
  <si>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</si>
  <si>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</si>
  <si>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</si>
  <si>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</si>
  <si>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</si>
  <si>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</si>
  <si>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</si>
  <si>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</si>
  <si>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</si>
  <si>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</si>
  <si>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</si>
  <si>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</si>
  <si>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</si>
  <si>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</si>
  <si>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</si>
  <si>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</si>
  <si>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</si>
  <si>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</si>
  <si>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</si>
  <si>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</si>
  <si>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</si>
  <si>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</si>
  <si>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</si>
  <si>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</si>
  <si>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</si>
  <si>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</si>
  <si>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</si>
  <si>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</si>
  <si>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</si>
  <si>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</si>
  <si>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</si>
  <si>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</si>
  <si>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</si>
  <si>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</si>
  <si>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</si>
  <si>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</si>
  <si>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</si>
  <si>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</si>
  <si>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</si>
  <si>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</si>
  <si>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</si>
  <si>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</si>
  <si>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</si>
  <si>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</si>
  <si>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</si>
  <si>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</si>
  <si>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</si>
  <si>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</si>
  <si>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</si>
  <si>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</si>
  <si>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</si>
  <si>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</si>
  <si>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</si>
  <si>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</si>
  <si>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</si>
  <si>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</si>
  <si>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</si>
  <si>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</si>
  <si>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</si>
  <si>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</si>
  <si>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</si>
  <si>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</si>
  <si>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</si>
  <si>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</si>
  <si>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</si>
  <si>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</si>
  <si>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</si>
  <si>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</si>
  <si>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</si>
  <si>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</si>
  <si>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</si>
  <si>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</si>
  <si>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</si>
  <si>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</si>
  <si>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</si>
  <si>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</si>
  <si>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</si>
  <si>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</si>
  <si>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</si>
  <si>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</si>
  <si>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</si>
  <si>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</si>
  <si>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</si>
  <si>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</si>
  <si>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</si>
  <si>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</si>
  <si>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</si>
  <si>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</si>
  <si>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</si>
  <si>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</si>
  <si>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</si>
  <si>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</si>
  <si>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</si>
  <si>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</si>
  <si>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</si>
  <si>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</si>
  <si>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</si>
  <si>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</si>
  <si>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</si>
  <si>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</si>
  <si>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</si>
  <si>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</si>
  <si>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</si>
  <si>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</si>
  <si>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</si>
  <si>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</si>
  <si>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</si>
  <si>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</si>
  <si>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</si>
  <si>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</si>
  <si>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</si>
  <si>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</si>
  <si>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</si>
  <si>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</si>
  <si>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</si>
  <si>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</si>
  <si>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</si>
  <si>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</si>
  <si>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</si>
  <si>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</si>
  <si>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</si>
  <si>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</si>
  <si>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</si>
  <si>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</si>
  <si>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</si>
  <si>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</si>
  <si>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</si>
  <si>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</si>
  <si>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</si>
  <si>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</si>
  <si>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</si>
  <si>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</si>
  <si>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</si>
  <si>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</si>
  <si>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</si>
  <si>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</si>
  <si>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</si>
  <si>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</si>
  <si>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</si>
  <si>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</si>
  <si>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</si>
  <si>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</si>
  <si>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</si>
  <si>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</si>
  <si>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</si>
  <si>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</si>
  <si>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</si>
  <si>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</si>
  <si>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</si>
  <si>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</si>
  <si>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</si>
  <si>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</si>
  <si>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</si>
  <si>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</si>
  <si>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</si>
  <si>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</si>
  <si>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</si>
  <si>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</si>
  <si>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</si>
  <si>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</si>
  <si>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</si>
  <si>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</si>
  <si>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</si>
  <si>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</si>
  <si>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</si>
  <si>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</si>
  <si>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</si>
  <si>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</si>
  <si>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</si>
  <si>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</si>
  <si>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</si>
  <si>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</si>
  <si>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</si>
  <si>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</si>
  <si>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</si>
  <si>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</si>
  <si>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</si>
  <si>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</si>
  <si>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</si>
  <si>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</si>
  <si>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</si>
  <si>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</si>
  <si>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</si>
  <si>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</si>
  <si>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</si>
  <si>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</si>
  <si>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</si>
  <si>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</si>
  <si>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</si>
  <si>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</si>
  <si>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</si>
  <si>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</si>
  <si>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</si>
  <si>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</si>
  <si>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</si>
  <si>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</si>
  <si>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</si>
  <si>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</si>
  <si>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</si>
  <si>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</si>
  <si>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</si>
  <si>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</si>
  <si>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</si>
  <si>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</si>
  <si>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</si>
  <si>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</si>
  <si>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</si>
  <si>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</si>
  <si>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</si>
  <si>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</si>
  <si>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</si>
  <si>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</si>
  <si>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</si>
  <si>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</si>
  <si>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</si>
  <si>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</si>
  <si>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</si>
  <si>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</si>
  <si>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</si>
  <si>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</si>
  <si>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</si>
  <si>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</si>
  <si>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</si>
  <si>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</si>
  <si>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</si>
  <si>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</si>
  <si>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</si>
  <si>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</si>
  <si>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</si>
  <si>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</si>
  <si>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</si>
  <si>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</si>
  <si>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</si>
  <si>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</si>
  <si>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</si>
  <si>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</si>
  <si>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</si>
  <si>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</si>
  <si>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</si>
  <si>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</si>
  <si>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</si>
  <si>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</si>
  <si>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</si>
  <si>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</si>
  <si>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</si>
  <si>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</si>
  <si>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</si>
  <si>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</si>
  <si>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</si>
  <si>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</si>
  <si>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</si>
  <si>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</si>
  <si>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</si>
  <si>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</si>
  <si>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</si>
  <si>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</si>
  <si>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</si>
  <si>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</si>
  <si>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</si>
  <si>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</si>
  <si>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</si>
  <si>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</si>
  <si>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</si>
  <si>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</si>
  <si>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</si>
  <si>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</si>
  <si>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</si>
  <si>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</si>
  <si>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</si>
  <si>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</si>
  <si>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</si>
  <si>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</si>
  <si>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</si>
  <si>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</si>
  <si>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</si>
  <si>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</si>
  <si>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</si>
  <si>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</si>
  <si>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</si>
  <si>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</si>
  <si>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</si>
  <si>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</si>
  <si>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</si>
  <si>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</si>
  <si>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</si>
  <si>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</si>
  <si>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</si>
  <si>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</si>
  <si>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</si>
  <si>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</si>
  <si>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</si>
  <si>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</si>
  <si>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</si>
  <si>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</si>
  <si>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</si>
  <si>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</si>
  <si>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</si>
  <si>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</si>
  <si>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</si>
  <si>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</si>
  <si>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</si>
  <si>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</si>
  <si>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</si>
  <si>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</si>
  <si>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</si>
  <si>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</si>
  <si>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</si>
  <si>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</si>
  <si>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</si>
  <si>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</si>
  <si>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</si>
  <si>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</si>
  <si>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</si>
  <si>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</si>
  <si>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</si>
  <si>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</si>
  <si>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</si>
  <si>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</si>
  <si>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</si>
  <si>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</si>
  <si>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</si>
  <si>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</si>
  <si>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</si>
  <si>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</si>
  <si>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</si>
  <si>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</si>
  <si>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</si>
  <si>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</si>
  <si>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</si>
  <si>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</si>
  <si>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</si>
  <si>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</si>
  <si>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</si>
  <si>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</si>
  <si>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</si>
  <si>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</si>
  <si>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</si>
  <si>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</si>
  <si>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</si>
  <si>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</si>
  <si>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</si>
  <si>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</si>
  <si>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</si>
  <si>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</si>
  <si>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</si>
  <si>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</si>
  <si>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</si>
  <si>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</si>
  <si>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</si>
  <si>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</si>
  <si>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</si>
  <si>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</si>
  <si>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</si>
  <si>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</si>
  <si>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</si>
  <si>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</si>
  <si>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</si>
  <si>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</si>
  <si>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</si>
  <si>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</si>
  <si>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</si>
  <si>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</si>
  <si>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</si>
  <si>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</si>
  <si>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</si>
  <si>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</si>
  <si>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</si>
  <si>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</si>
  <si>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</si>
  <si>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</si>
  <si>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</si>
  <si>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</si>
  <si>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</si>
  <si>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</si>
  <si>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</si>
  <si>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</si>
  <si>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</si>
  <si>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</si>
  <si>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</si>
  <si>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</si>
  <si>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</si>
  <si>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</si>
  <si>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</si>
  <si>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</si>
  <si>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</si>
  <si>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</si>
  <si>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</si>
  <si>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</si>
  <si>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</si>
  <si>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</si>
  <si>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</si>
  <si>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</si>
  <si>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</si>
  <si>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</si>
  <si>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</si>
  <si>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</si>
  <si>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</si>
  <si>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</si>
  <si>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</si>
  <si>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</si>
  <si>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</si>
  <si>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</si>
  <si>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</si>
  <si>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</si>
  <si>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</si>
  <si>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</si>
  <si>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</si>
  <si>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</si>
  <si>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</si>
  <si>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</si>
  <si>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</si>
  <si>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</si>
  <si>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</si>
  <si>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</si>
  <si>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</si>
  <si>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</si>
  <si>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</si>
  <si>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</si>
  <si>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</si>
  <si>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</si>
  <si>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</si>
  <si>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</si>
  <si>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</si>
  <si>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</si>
  <si>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</si>
  <si>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</si>
  <si>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</si>
  <si>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</si>
  <si>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</si>
  <si>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</si>
  <si>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</si>
  <si>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</si>
  <si>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</si>
  <si>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</si>
  <si>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</si>
  <si>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</si>
  <si>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</si>
  <si>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</si>
  <si>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</si>
  <si>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</si>
  <si>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</si>
  <si>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</si>
  <si>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</si>
  <si>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</si>
  <si>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</si>
  <si>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</si>
  <si>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</si>
  <si>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</si>
  <si>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</si>
  <si>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</si>
  <si>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</si>
  <si>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</si>
  <si>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</si>
  <si>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</si>
  <si>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</si>
  <si>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</si>
  <si>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</si>
  <si>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</si>
  <si>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</si>
  <si>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</si>
  <si>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</si>
  <si>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</si>
  <si>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</si>
  <si>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</si>
  <si>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</si>
  <si>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</si>
  <si>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</si>
  <si>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</si>
  <si>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</si>
  <si>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</si>
  <si>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</si>
  <si>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</si>
  <si>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</si>
  <si>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</si>
  <si>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</si>
  <si>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</si>
  <si>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</si>
  <si>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</si>
  <si>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</si>
  <si>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</si>
  <si>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</si>
  <si>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</si>
  <si>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</si>
  <si>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</si>
  <si>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</si>
  <si>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</si>
  <si>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</si>
  <si>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</si>
  <si>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</si>
  <si>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</si>
  <si>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</si>
  <si>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</si>
  <si>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</si>
  <si>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</si>
  <si>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</si>
  <si>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</si>
  <si>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</si>
  <si>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</si>
  <si>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</si>
  <si>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</si>
  <si>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</si>
  <si>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</si>
  <si>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</si>
  <si>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</si>
  <si>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</si>
  <si>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</si>
  <si>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</si>
  <si>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</si>
  <si>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</si>
  <si>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</si>
  <si>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</si>
  <si>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</si>
  <si>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</si>
  <si>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</si>
  <si>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</si>
  <si>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</si>
  <si>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</si>
  <si>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</si>
  <si>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</si>
  <si>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</si>
  <si>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</si>
  <si>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</si>
  <si>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</si>
  <si>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</si>
  <si>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</si>
  <si>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</si>
  <si>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</si>
  <si>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</si>
  <si>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</si>
  <si>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</si>
  <si>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</si>
  <si>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</si>
  <si>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</si>
  <si>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</si>
  <si>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</si>
  <si>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</si>
  <si>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</si>
  <si>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</si>
  <si>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</si>
  <si>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</si>
  <si>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</si>
  <si>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</si>
  <si>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</si>
  <si>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</si>
  <si>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</si>
  <si>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</si>
  <si>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</si>
  <si>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</si>
  <si>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</si>
  <si>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</si>
  <si>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</si>
  <si>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</si>
  <si>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</si>
  <si>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</si>
  <si>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</si>
  <si>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</si>
  <si>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</si>
  <si>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</si>
  <si>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</si>
  <si>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</si>
  <si>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</si>
  <si>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</si>
  <si>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</si>
  <si>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</si>
  <si>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</si>
  <si>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</si>
  <si>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</si>
  <si>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</si>
  <si>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</si>
  <si>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</si>
  <si>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</si>
  <si>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</si>
  <si>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</si>
  <si>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</si>
  <si>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</si>
  <si>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</si>
  <si>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</si>
  <si>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</si>
  <si>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</si>
  <si>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</si>
  <si>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</si>
  <si>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</si>
  <si>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</si>
  <si>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</si>
  <si>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</si>
  <si>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</si>
  <si>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</si>
  <si>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</si>
  <si>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</si>
  <si>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</si>
  <si>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</si>
  <si>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</si>
  <si>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</si>
  <si>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</si>
  <si>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</si>
  <si>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</si>
  <si>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</si>
  <si>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</si>
  <si>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</si>
  <si>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</si>
  <si>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</si>
  <si>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</si>
  <si>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</si>
  <si>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</si>
  <si>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</si>
  <si>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</si>
  <si>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</si>
  <si>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</si>
  <si>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</si>
  <si>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</si>
  <si>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</si>
  <si>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</si>
  <si>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</si>
  <si>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</si>
  <si>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</si>
  <si>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</si>
  <si>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</si>
  <si>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</si>
  <si>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</si>
  <si>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</si>
  <si>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</si>
  <si>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</si>
  <si>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</si>
  <si>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</si>
  <si>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</si>
  <si>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</si>
  <si>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</si>
  <si>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</si>
  <si>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</si>
  <si>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</si>
  <si>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</si>
  <si>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</si>
  <si>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</si>
  <si>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</si>
  <si>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</si>
  <si>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</si>
  <si>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</si>
  <si>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</si>
  <si>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</si>
  <si>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</si>
  <si>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</si>
  <si>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</si>
  <si>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</si>
  <si>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</si>
  <si>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</si>
  <si>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</si>
  <si>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</si>
  <si>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</si>
  <si>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</si>
  <si>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</si>
  <si>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</si>
  <si>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</si>
  <si>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</si>
  <si>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</si>
  <si>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</si>
  <si>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</si>
  <si>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</si>
  <si>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</si>
  <si>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</si>
  <si>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</si>
  <si>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</si>
  <si>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</si>
  <si>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</si>
  <si>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</si>
  <si>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</si>
  <si>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</si>
  <si>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</si>
  <si>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</si>
  <si>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</si>
  <si>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</si>
  <si>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</si>
  <si>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</si>
  <si>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</si>
  <si>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</si>
  <si>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</si>
  <si>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</si>
  <si>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</si>
  <si>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</si>
  <si>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</si>
  <si>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</si>
  <si>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</si>
  <si>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</si>
  <si>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</si>
  <si>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</si>
  <si>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</si>
  <si>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</si>
  <si>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</si>
  <si>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</si>
  <si>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</si>
  <si>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</si>
  <si>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</si>
  <si>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</si>
  <si>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</si>
  <si>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</si>
  <si>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</si>
  <si>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</si>
  <si>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</si>
  <si>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</si>
  <si>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</si>
  <si>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</si>
  <si>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</si>
  <si>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</si>
  <si>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</si>
  <si>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</si>
  <si>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</si>
  <si>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</si>
  <si>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</si>
  <si>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</si>
  <si>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</si>
  <si>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</si>
  <si>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</si>
  <si>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</si>
  <si>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</si>
  <si>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</si>
  <si>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</si>
  <si>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</si>
  <si>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</si>
  <si>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</si>
  <si>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</si>
  <si>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</si>
  <si>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</si>
  <si>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</si>
  <si>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</si>
  <si>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</si>
  <si>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</si>
  <si>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</si>
  <si>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</si>
  <si>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</si>
  <si>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</si>
  <si>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</si>
  <si>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</si>
  <si>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</si>
  <si>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</si>
  <si>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</si>
  <si>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</si>
  <si>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</si>
  <si>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</si>
  <si>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</si>
  <si>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</si>
  <si>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</si>
  <si>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</si>
  <si>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</si>
  <si>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</si>
  <si>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</si>
  <si>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</si>
  <si>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</si>
  <si>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</si>
  <si>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</si>
  <si>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</si>
  <si>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</si>
  <si>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</si>
  <si>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</si>
  <si>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</si>
  <si>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</si>
  <si>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</si>
  <si>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</si>
  <si>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</si>
  <si>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</si>
  <si>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</si>
  <si>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</si>
  <si>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</si>
  <si>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</si>
  <si>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</si>
  <si>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</si>
  <si>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</si>
  <si>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</si>
  <si>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</si>
  <si>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</si>
  <si>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</si>
  <si>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</si>
  <si>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</si>
  <si>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</si>
  <si>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</si>
  <si>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</si>
  <si>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</si>
  <si>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</si>
  <si>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</si>
  <si>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</si>
  <si>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</si>
  <si>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</si>
  <si>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</si>
  <si>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</si>
  <si>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</si>
  <si>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</si>
  <si>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</si>
  <si>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</si>
  <si>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</si>
  <si>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</si>
  <si>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</si>
  <si>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</si>
  <si>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</si>
  <si>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</si>
  <si>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</si>
  <si>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</si>
  <si>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</si>
  <si>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</si>
  <si>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</si>
  <si>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</si>
  <si>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</si>
  <si>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</si>
  <si>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</si>
  <si>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</si>
  <si>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</si>
  <si>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</si>
  <si>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</si>
  <si>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</si>
  <si>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</si>
  <si>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</si>
  <si>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</si>
  <si>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</si>
  <si>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</si>
  <si>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</si>
  <si>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</si>
  <si>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</si>
  <si>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</si>
  <si>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</si>
  <si>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</si>
  <si>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</si>
  <si>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</si>
  <si>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</si>
  <si>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</si>
  <si>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</si>
  <si>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</si>
  <si>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</si>
  <si>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</si>
  <si>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</si>
  <si>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</si>
  <si>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</si>
  <si>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</si>
  <si>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</si>
  <si>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</si>
  <si>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</si>
  <si>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</si>
  <si>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</si>
  <si>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</si>
  <si>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</si>
  <si>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</si>
  <si>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</si>
  <si>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</si>
  <si>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</si>
  <si>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</si>
  <si>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</si>
  <si>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</si>
  <si>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</si>
  <si>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</si>
  <si>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</si>
  <si>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</si>
  <si>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</si>
  <si>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</si>
  <si>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</si>
  <si>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</si>
  <si>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</si>
  <si>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</si>
  <si>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</si>
  <si>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</si>
  <si>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</si>
  <si>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</si>
  <si>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</si>
  <si>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</si>
  <si>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</si>
  <si>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</si>
  <si>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</si>
  <si>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</si>
  <si>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</si>
  <si>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</si>
  <si>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</si>
  <si>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</si>
  <si>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</si>
  <si>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</si>
  <si>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</si>
  <si>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</si>
  <si>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</si>
  <si>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</si>
  <si>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</si>
  <si>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</si>
  <si>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</si>
  <si>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</si>
  <si>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</si>
  <si>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</si>
  <si>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</si>
  <si>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</si>
  <si>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</si>
  <si>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</si>
  <si>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</si>
  <si>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</si>
  <si>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</si>
  <si>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</si>
  <si>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</si>
  <si>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</si>
  <si>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</si>
  <si>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</si>
  <si>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</si>
  <si>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</si>
  <si>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</si>
  <si>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</si>
  <si>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</si>
  <si>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</si>
  <si>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</si>
  <si>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</si>
  <si>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</si>
  <si>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</si>
  <si>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</si>
  <si>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</si>
  <si>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</si>
  <si>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</si>
  <si>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</si>
  <si>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</si>
  <si>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</si>
  <si>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</si>
  <si>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</si>
  <si>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</si>
  <si>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</si>
  <si>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</si>
  <si>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</si>
  <si>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</si>
  <si>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</si>
  <si>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</si>
  <si>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</si>
  <si>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</si>
  <si>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</si>
  <si>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</si>
  <si>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</si>
  <si>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</si>
  <si>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</si>
  <si>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</si>
  <si>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</si>
  <si>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</si>
  <si>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</si>
  <si>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</si>
  <si>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</si>
  <si>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</si>
  <si>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</si>
  <si>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</si>
  <si>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</si>
  <si>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</si>
  <si>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</si>
  <si>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</si>
  <si>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</si>
  <si>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</si>
  <si>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</si>
  <si>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</si>
  <si>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</si>
  <si>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</si>
  <si>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</si>
  <si>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</si>
  <si>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</si>
  <si>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</si>
  <si>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</si>
  <si>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</si>
  <si>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</si>
  <si>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</si>
  <si>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</si>
  <si>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</si>
  <si>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</si>
  <si>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</si>
  <si>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</si>
  <si>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</si>
  <si>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</si>
  <si>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</si>
  <si>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</si>
  <si>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</si>
  <si>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</si>
  <si>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</si>
  <si>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</si>
  <si>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</si>
  <si>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</si>
  <si>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</si>
  <si>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</si>
  <si>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</si>
  <si>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</si>
  <si>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</si>
  <si>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</si>
  <si>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</si>
  <si>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</si>
  <si>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</si>
  <si>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</si>
  <si>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</si>
  <si>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</si>
  <si>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</si>
  <si>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</si>
  <si>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</si>
  <si>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</si>
  <si>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</si>
  <si>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</si>
  <si>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</si>
  <si>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</si>
  <si>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</si>
  <si>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</si>
  <si>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</si>
  <si>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</si>
  <si>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</si>
  <si>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</si>
  <si>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</si>
  <si>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</si>
  <si>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</si>
  <si>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</si>
  <si>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</si>
  <si>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</si>
  <si>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</si>
  <si>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</si>
  <si>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</si>
  <si>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</si>
  <si>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</si>
  <si>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</si>
  <si>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</si>
  <si>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</si>
  <si>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</si>
  <si>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</si>
  <si>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</si>
  <si>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</si>
  <si>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</si>
  <si>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</si>
  <si>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</si>
  <si>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</si>
  <si>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</si>
  <si>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</si>
  <si>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</si>
  <si>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</si>
  <si>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</si>
  <si>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</si>
  <si>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</si>
  <si>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</si>
  <si>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</si>
  <si>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</si>
  <si>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</si>
  <si>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</si>
  <si>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</si>
  <si>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</si>
  <si>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</si>
  <si>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</si>
  <si>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</si>
  <si>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</si>
  <si>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</si>
  <si>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</si>
  <si>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</si>
  <si>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</si>
  <si>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</si>
  <si>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</si>
  <si>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</si>
  <si>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</si>
  <si>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</si>
  <si>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</si>
  <si>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</si>
  <si>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</si>
  <si>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</si>
  <si>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</si>
  <si>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</si>
  <si>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</si>
  <si>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</si>
  <si>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</si>
  <si>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</si>
  <si>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</si>
  <si>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</si>
  <si>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</si>
  <si>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</si>
  <si>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</si>
  <si>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</si>
  <si>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</si>
  <si>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</si>
  <si>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</si>
  <si>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</si>
  <si>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</si>
  <si>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</si>
  <si>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</si>
  <si>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</si>
  <si>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</si>
  <si>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</si>
  <si>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</si>
  <si>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</si>
  <si>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</si>
  <si>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</si>
  <si>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</si>
  <si>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</si>
  <si>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</si>
  <si>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</si>
  <si>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</si>
  <si>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</si>
  <si>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</si>
  <si>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</si>
  <si>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</si>
  <si>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</si>
  <si>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</si>
  <si>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</si>
  <si>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</si>
  <si>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</si>
  <si>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</si>
  <si>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</si>
  <si>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</si>
  <si>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</si>
  <si>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</si>
  <si>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</si>
  <si>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</si>
  <si>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</si>
  <si>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</si>
  <si>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</si>
  <si>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</si>
  <si>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</si>
  <si>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</si>
  <si>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</si>
  <si>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</si>
  <si>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</si>
  <si>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</si>
  <si>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</si>
  <si>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</si>
  <si>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</si>
  <si>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</si>
  <si>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</si>
  <si>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</si>
  <si>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</si>
  <si>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</si>
  <si>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</si>
  <si>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</si>
  <si>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</si>
  <si>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</si>
  <si>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</si>
  <si>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</si>
  <si>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</si>
  <si>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</si>
  <si>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</si>
  <si>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</si>
  <si>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</si>
  <si>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</si>
  <si>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</si>
  <si>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</si>
  <si>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</si>
  <si>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</si>
  <si>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</si>
  <si>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</si>
  <si>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</si>
  <si>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</si>
  <si>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</si>
  <si>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</si>
  <si>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</si>
  <si>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</si>
  <si>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</si>
  <si>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</si>
  <si>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</si>
  <si>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</si>
  <si>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</si>
  <si>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</si>
  <si>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</si>
  <si>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</si>
  <si>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</si>
  <si>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</si>
  <si>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</si>
  <si>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</si>
  <si>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</si>
  <si>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</si>
  <si>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</si>
  <si>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</si>
  <si>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</si>
  <si>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</si>
  <si>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</si>
  <si>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</si>
  <si>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</si>
  <si>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</si>
  <si>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</si>
  <si>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</si>
  <si>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</si>
  <si>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</si>
  <si>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</si>
  <si>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</si>
  <si>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</si>
  <si>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</si>
  <si>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</si>
  <si>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</si>
  <si>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</si>
  <si>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</si>
  <si>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</si>
  <si>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</si>
  <si>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</si>
  <si>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</si>
  <si>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</si>
  <si>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</si>
  <si>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</si>
  <si>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</si>
  <si>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</si>
  <si>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</si>
  <si>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</si>
  <si>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</si>
  <si>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</si>
  <si>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</si>
  <si>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</si>
  <si>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</si>
  <si>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</si>
  <si>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</si>
  <si>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</si>
  <si>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</si>
  <si>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</si>
  <si>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</si>
  <si>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</si>
  <si>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</si>
  <si>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</si>
  <si>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</si>
  <si>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</si>
  <si>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</si>
  <si>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</si>
  <si>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</si>
  <si>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</si>
  <si>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</si>
  <si>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</si>
  <si>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</si>
  <si>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</si>
  <si>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</si>
  <si>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</si>
  <si>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</si>
  <si>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</si>
  <si>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</si>
  <si>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</si>
  <si>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</si>
  <si>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</si>
  <si>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</si>
  <si>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</si>
  <si>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</si>
  <si>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</si>
  <si>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</si>
  <si>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</si>
  <si>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</si>
  <si>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</si>
  <si>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</si>
  <si>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</si>
  <si>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</si>
  <si>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</si>
  <si>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</si>
  <si>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</si>
  <si>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</si>
  <si>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</si>
  <si>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</si>
  <si>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</si>
  <si>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</si>
  <si>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</si>
  <si>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</si>
  <si>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</si>
  <si>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</si>
  <si>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</si>
  <si>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</si>
  <si>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</si>
  <si>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</si>
  <si>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</si>
  <si>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</si>
  <si>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</si>
  <si>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</si>
  <si>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</si>
  <si>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</si>
  <si>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</si>
  <si>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</si>
  <si>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</si>
  <si>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</si>
  <si>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</si>
  <si>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</si>
  <si>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</si>
  <si>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</si>
  <si>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</si>
  <si>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</si>
  <si>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</si>
  <si>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</si>
  <si>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</si>
  <si>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</si>
  <si>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</si>
  <si>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</si>
  <si>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</si>
  <si>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</si>
  <si>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</si>
  <si>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</si>
  <si>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</si>
  <si>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</si>
  <si>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</si>
  <si>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</si>
  <si>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</si>
  <si>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</si>
  <si>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</si>
  <si>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</si>
  <si>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</si>
  <si>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</si>
  <si>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</si>
  <si>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</si>
  <si>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</si>
  <si>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</si>
  <si>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</si>
  <si>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</si>
  <si>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</si>
  <si>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</si>
  <si>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</si>
  <si>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</si>
  <si>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</si>
  <si>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</si>
  <si>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</si>
  <si>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</si>
  <si>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</si>
  <si>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</si>
  <si>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</si>
  <si>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</si>
  <si>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</si>
  <si>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</si>
  <si>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</si>
  <si>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</si>
  <si>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</si>
  <si>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</si>
  <si>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</si>
  <si>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</si>
  <si>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</si>
  <si>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</si>
  <si>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</si>
  <si>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</si>
  <si>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</si>
  <si>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</si>
  <si>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</si>
  <si>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</si>
  <si>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</si>
  <si>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</si>
  <si>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</si>
  <si>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</si>
  <si>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</si>
  <si>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</si>
  <si>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</si>
  <si>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</si>
  <si>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</si>
  <si>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</si>
  <si>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</si>
  <si>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</si>
  <si>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</si>
  <si>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</si>
  <si>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</si>
  <si>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</si>
  <si>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</si>
  <si>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</si>
  <si>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</si>
  <si>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</si>
  <si>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</si>
  <si>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</si>
  <si>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</si>
  <si>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</si>
  <si>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</si>
  <si>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</si>
  <si>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</si>
  <si>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</si>
  <si>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</si>
  <si>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</si>
  <si>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</si>
  <si>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</si>
  <si>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</si>
  <si>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</si>
  <si>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</si>
  <si>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</si>
  <si>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</si>
  <si>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</si>
  <si>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</si>
  <si>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</si>
  <si>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</si>
  <si>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</si>
  <si>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</si>
  <si>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</si>
  <si>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</si>
  <si>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</si>
  <si>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</si>
  <si>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</si>
  <si>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</si>
  <si>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</si>
  <si>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</si>
  <si>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</si>
  <si>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</si>
  <si>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</si>
  <si>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</si>
  <si>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</si>
  <si>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</si>
  <si>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</si>
  <si>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</si>
  <si>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</si>
  <si>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</si>
  <si>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</si>
  <si>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</si>
  <si>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</si>
  <si>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</si>
  <si>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</si>
  <si>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</si>
  <si>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</si>
  <si>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</si>
  <si>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</si>
  <si>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</si>
  <si>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</si>
  <si>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</si>
  <si>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</si>
  <si>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</si>
  <si>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</si>
  <si>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</si>
  <si>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</si>
  <si>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</si>
  <si>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</si>
  <si>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</si>
  <si>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</si>
  <si>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</si>
  <si>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</si>
  <si>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</si>
  <si>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</si>
  <si>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</si>
  <si>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</si>
  <si>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</si>
  <si>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</si>
  <si>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</si>
  <si>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</si>
  <si>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</si>
  <si>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</si>
  <si>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</si>
  <si>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</si>
  <si>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</si>
  <si>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</si>
  <si>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</si>
  <si>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</si>
  <si>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</si>
  <si>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</si>
  <si>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</si>
  <si>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</si>
  <si>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</si>
  <si>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</si>
  <si>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</si>
  <si>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</si>
  <si>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</si>
  <si>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</si>
  <si>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</si>
  <si>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</si>
  <si>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</si>
  <si>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</si>
  <si>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</si>
  <si>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</si>
  <si>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</si>
  <si>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</si>
  <si>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</si>
  <si>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</si>
  <si>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</si>
  <si>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</si>
  <si>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</si>
  <si>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</si>
  <si>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</si>
  <si>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</si>
  <si>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</si>
  <si>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</si>
  <si>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</si>
  <si>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</si>
  <si>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</si>
  <si>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</si>
  <si>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</si>
  <si>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</si>
  <si>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</si>
  <si>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</si>
  <si>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</si>
  <si>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</si>
  <si>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</si>
  <si>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</si>
  <si>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</si>
  <si>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</si>
  <si>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</si>
  <si>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</si>
  <si>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</si>
  <si>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</si>
  <si>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</si>
  <si>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</si>
  <si>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</si>
  <si>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</si>
  <si>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</si>
  <si>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</si>
  <si>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</si>
  <si>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</si>
  <si>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</si>
  <si>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</si>
  <si>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</si>
  <si>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</si>
  <si>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</si>
  <si>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</si>
  <si>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</si>
  <si>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</si>
  <si>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</si>
  <si>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</si>
  <si>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</si>
  <si>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</si>
  <si>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</si>
  <si>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</si>
  <si>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</si>
  <si>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</si>
  <si>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</si>
  <si>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</si>
  <si>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</si>
  <si>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</si>
  <si>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</si>
  <si>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</si>
  <si>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</si>
  <si>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</si>
  <si>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</si>
  <si>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</si>
  <si>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</si>
  <si>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</si>
  <si>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</si>
  <si>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</si>
  <si>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</si>
  <si>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</si>
  <si>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</si>
  <si>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</si>
  <si>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</si>
  <si>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</si>
  <si>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</si>
  <si>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</si>
  <si>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</si>
  <si>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</si>
  <si>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</si>
  <si>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</si>
  <si>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</si>
  <si>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</si>
  <si>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</si>
  <si>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</si>
  <si>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</si>
  <si>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</si>
  <si>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</si>
  <si>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</si>
  <si>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</si>
  <si>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</si>
  <si>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</si>
  <si>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</si>
  <si>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</si>
  <si>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</si>
  <si>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</si>
  <si>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</si>
  <si>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</si>
  <si>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</si>
  <si>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</si>
  <si>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</si>
  <si>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</si>
  <si>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</si>
  <si>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</si>
  <si>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</si>
  <si>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</si>
  <si>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</si>
  <si>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</si>
  <si>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</si>
  <si>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</si>
  <si>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</si>
  <si>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</si>
  <si>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</si>
  <si>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</si>
  <si>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</si>
  <si>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</si>
  <si>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</si>
  <si>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</si>
  <si>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</si>
  <si>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</si>
  <si>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</si>
  <si>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</si>
  <si>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</si>
  <si>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</si>
  <si>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</si>
  <si>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</si>
  <si>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</si>
  <si>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</si>
  <si>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</si>
  <si>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</si>
  <si>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</si>
  <si>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</si>
  <si>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</si>
  <si>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</si>
  <si>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</si>
  <si>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</si>
  <si>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</si>
  <si>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</si>
  <si>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</si>
  <si>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</si>
  <si>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</si>
  <si>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</si>
  <si>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</si>
  <si>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</si>
  <si>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</si>
  <si>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</si>
  <si>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</si>
  <si>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</si>
  <si>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</si>
  <si>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</si>
  <si>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</si>
  <si>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</si>
  <si>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</si>
  <si>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</si>
  <si>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</si>
  <si>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</si>
  <si>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</si>
  <si>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</si>
  <si>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</si>
  <si>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</si>
  <si>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</si>
  <si>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</si>
  <si>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</si>
  <si>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</si>
  <si>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</si>
  <si>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</si>
  <si>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</si>
  <si>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</si>
  <si>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</si>
  <si>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</si>
  <si>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</si>
  <si>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</si>
  <si>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</si>
  <si>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</si>
  <si>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</si>
  <si>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</si>
  <si>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</si>
  <si>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</si>
  <si>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</si>
  <si>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</si>
  <si>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</si>
  <si>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</si>
  <si>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</si>
  <si>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</si>
  <si>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</si>
  <si>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</si>
  <si>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</si>
  <si>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</si>
  <si>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</si>
  <si>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</si>
  <si>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</si>
  <si>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</si>
  <si>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</si>
  <si>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</si>
  <si>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</si>
  <si>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</si>
  <si>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</si>
  <si>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</si>
  <si>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</si>
  <si>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</si>
  <si>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</si>
  <si>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</si>
  <si>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</si>
  <si>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</si>
  <si>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</si>
  <si>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</si>
  <si>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</si>
  <si>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</si>
  <si>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</si>
  <si>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</si>
  <si>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</si>
  <si>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</si>
  <si>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</si>
  <si>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</si>
  <si>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</si>
  <si>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</si>
  <si>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</si>
  <si>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</si>
  <si>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</si>
  <si>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</si>
  <si>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</si>
  <si>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</si>
  <si>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</si>
  <si>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</si>
  <si>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</si>
  <si>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</si>
  <si>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</si>
  <si>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</si>
  <si>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</si>
  <si>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</si>
  <si>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</si>
  <si>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</si>
  <si>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</si>
  <si>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</si>
  <si>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</si>
  <si>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</si>
  <si>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</si>
  <si>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</si>
  <si>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</si>
  <si>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</si>
  <si>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</si>
  <si>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</si>
  <si>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</si>
  <si>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</si>
  <si>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</si>
  <si>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</si>
  <si>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</si>
  <si>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</si>
  <si>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</si>
  <si>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</si>
  <si>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</si>
  <si>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</si>
  <si>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</si>
  <si>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</si>
  <si>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</si>
  <si>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</si>
  <si>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</si>
  <si>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</si>
  <si>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</si>
  <si>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</si>
  <si>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</si>
  <si>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</si>
  <si>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</si>
  <si>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</si>
  <si>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</si>
  <si>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</si>
  <si>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</si>
  <si>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</si>
  <si>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</si>
  <si>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</si>
  <si>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</si>
  <si>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</si>
  <si>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</si>
  <si>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</si>
  <si>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</si>
  <si>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</si>
  <si>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</si>
  <si>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</si>
  <si>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</si>
  <si>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</si>
  <si>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</si>
  <si>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</si>
  <si>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</si>
  <si>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</si>
  <si>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</si>
  <si>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</si>
  <si>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</si>
  <si>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</si>
  <si>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</si>
  <si>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</si>
  <si>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</si>
  <si>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</si>
  <si>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</si>
  <si>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</si>
  <si>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</si>
  <si>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</si>
  <si>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</si>
  <si>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</si>
  <si>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</si>
  <si>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</si>
  <si>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</si>
  <si>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</si>
  <si>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</si>
  <si>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</si>
  <si>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</si>
  <si>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</si>
  <si>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</si>
  <si>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</si>
  <si>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</si>
  <si>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</si>
  <si>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</si>
  <si>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</si>
  <si>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</si>
  <si>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</si>
  <si>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</si>
  <si>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</si>
  <si>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</si>
  <si>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</si>
  <si>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</si>
  <si>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</si>
  <si>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</si>
  <si>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</si>
  <si>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</si>
  <si>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</si>
  <si>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</si>
  <si>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</si>
  <si>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</si>
  <si>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</si>
  <si>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</si>
  <si>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</si>
  <si>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</si>
  <si>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</si>
  <si>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</si>
  <si>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</si>
  <si>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</si>
  <si>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</si>
  <si>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</si>
  <si>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</si>
  <si>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</si>
  <si>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</si>
  <si>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</si>
  <si>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</si>
  <si>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</si>
  <si>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</si>
  <si>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</si>
  <si>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</si>
  <si>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</si>
  <si>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</si>
  <si>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</si>
  <si>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</si>
  <si>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</si>
  <si>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</si>
  <si>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</si>
  <si>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</si>
  <si>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</si>
  <si>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</si>
  <si>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</si>
  <si>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</si>
  <si>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</si>
  <si>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</si>
  <si>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</si>
  <si>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</si>
  <si>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</si>
  <si>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</si>
  <si>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</si>
  <si>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</si>
  <si>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</si>
  <si>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</si>
  <si>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</si>
  <si>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</si>
  <si>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</si>
  <si>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</si>
  <si>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</si>
  <si>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</si>
  <si>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</si>
  <si>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</si>
  <si>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</si>
  <si>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</si>
  <si>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</si>
  <si>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</si>
  <si>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</si>
  <si>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</si>
  <si>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</si>
  <si>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</si>
  <si>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</si>
  <si>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</si>
  <si>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</si>
  <si>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</si>
  <si>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</si>
  <si>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</si>
  <si>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</si>
  <si>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</si>
  <si>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</si>
  <si>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</si>
  <si>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</si>
  <si>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</si>
  <si>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</si>
  <si>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</si>
  <si>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</si>
  <si>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</si>
  <si>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</si>
  <si>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</si>
  <si>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</si>
  <si>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</si>
  <si>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</si>
  <si>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</si>
  <si>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</si>
  <si>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</si>
  <si>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</si>
  <si>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</si>
  <si>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</si>
  <si>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</si>
  <si>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</si>
  <si>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</si>
  <si>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</si>
  <si>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</si>
  <si>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</si>
  <si>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</si>
  <si>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</si>
  <si>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</si>
  <si>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</si>
  <si>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</si>
  <si>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</si>
  <si>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</si>
  <si>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</si>
  <si>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</si>
  <si>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</si>
  <si>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</si>
  <si>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</si>
  <si>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</si>
  <si>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</si>
  <si>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</si>
  <si>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</si>
  <si>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</si>
  <si>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</si>
  <si>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</si>
  <si>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</si>
  <si>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</si>
  <si>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</si>
  <si>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</si>
  <si>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</si>
  <si>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</si>
  <si>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</si>
  <si>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</si>
  <si>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</si>
  <si>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</si>
  <si>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</si>
  <si>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</si>
  <si>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</si>
  <si>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</si>
  <si>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</si>
  <si>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</si>
  <si>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</si>
  <si>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</si>
  <si>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</si>
  <si>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</si>
  <si>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</si>
  <si>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</si>
  <si>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</si>
  <si>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</si>
  <si>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</si>
  <si>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</si>
  <si>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</si>
  <si>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</si>
  <si>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</si>
  <si>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</si>
  <si>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</si>
  <si>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</si>
  <si>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</si>
  <si>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</si>
  <si>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</si>
  <si>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</si>
  <si>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</si>
  <si>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</si>
  <si>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</si>
  <si>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</si>
  <si>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</si>
  <si>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</si>
  <si>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</si>
  <si>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</si>
  <si>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</si>
  <si>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</si>
  <si>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</si>
  <si>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</si>
  <si>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</si>
  <si>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</si>
  <si>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</si>
  <si>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</si>
  <si>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</si>
  <si>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</si>
  <si>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</si>
  <si>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</si>
  <si>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</si>
  <si>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</si>
  <si>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</si>
  <si>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</si>
  <si>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</si>
  <si>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</si>
  <si>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</si>
  <si>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</si>
  <si>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</si>
  <si>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</si>
  <si>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</si>
  <si>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</si>
  <si>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</si>
  <si>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</si>
  <si>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</si>
  <si>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</si>
  <si>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</si>
  <si>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</si>
  <si>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</si>
  <si>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</si>
  <si>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</si>
  <si>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</si>
  <si>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</si>
  <si>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</si>
  <si>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</si>
  <si>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</si>
  <si>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</si>
  <si>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</si>
  <si>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</si>
  <si>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</si>
  <si>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</si>
  <si>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</si>
  <si>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</si>
  <si>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</si>
  <si>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</si>
  <si>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</si>
  <si>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</si>
  <si>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</si>
  <si>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</si>
  <si>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</si>
  <si>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</si>
  <si>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</si>
  <si>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</si>
  <si>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</si>
  <si>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</si>
  <si>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</si>
  <si>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</si>
  <si>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</si>
  <si>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</si>
  <si>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</si>
  <si>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</si>
  <si>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</si>
  <si>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</si>
  <si>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</si>
  <si>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</si>
  <si>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</si>
  <si>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</si>
  <si>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</si>
  <si>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</si>
  <si>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</si>
  <si>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</si>
  <si>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</si>
  <si>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</si>
  <si>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</si>
  <si>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</si>
  <si>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</si>
  <si>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</si>
  <si>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</si>
  <si>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</si>
  <si>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</si>
  <si>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</si>
  <si>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</si>
  <si>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</si>
  <si>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</si>
  <si>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</si>
  <si>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</si>
  <si>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</si>
  <si>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</si>
  <si>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</si>
  <si>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</si>
  <si>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</si>
  <si>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</si>
  <si>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</si>
  <si>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</si>
  <si>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</si>
  <si>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</si>
  <si>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</si>
  <si>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</si>
  <si>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</si>
  <si>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</si>
  <si>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</si>
  <si>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</si>
  <si>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</si>
  <si>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</si>
  <si>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</si>
  <si>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</si>
  <si>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</si>
  <si>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</si>
  <si>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</si>
  <si>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</si>
  <si>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</si>
  <si>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</si>
  <si>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</si>
  <si>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</si>
  <si>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</si>
  <si>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</si>
  <si>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</si>
  <si>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</si>
  <si>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</si>
  <si>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</si>
  <si>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</si>
  <si>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</si>
  <si>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</si>
  <si>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</si>
  <si>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</si>
  <si>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</si>
  <si>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</si>
  <si>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</si>
  <si>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</si>
  <si>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</si>
  <si>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</si>
  <si>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</si>
  <si>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</si>
  <si>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</si>
  <si>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</si>
  <si>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</si>
  <si>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</si>
  <si>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</si>
  <si>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</si>
  <si>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</si>
  <si>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</si>
  <si>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</si>
  <si>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</si>
  <si>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</si>
  <si>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</si>
  <si>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</si>
  <si>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</si>
  <si>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</si>
  <si>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</si>
  <si>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</si>
  <si>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</si>
  <si>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</si>
  <si>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</si>
  <si>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</si>
  <si>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</si>
  <si>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</si>
  <si>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</si>
  <si>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</si>
  <si>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</si>
  <si>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</si>
  <si>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</si>
  <si>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</si>
  <si>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</si>
  <si>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</si>
  <si>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</si>
  <si>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</si>
  <si>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</si>
  <si>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</si>
  <si>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</si>
  <si>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</si>
  <si>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</si>
  <si>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</si>
  <si>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</si>
  <si>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</si>
  <si>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</si>
  <si>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</si>
  <si>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</si>
  <si>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</si>
  <si>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</si>
  <si>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</si>
  <si>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</si>
  <si>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</si>
  <si>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</si>
  <si>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</si>
  <si>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</si>
  <si>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</si>
  <si>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</si>
  <si>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</si>
  <si>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</si>
  <si>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</si>
  <si>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</si>
  <si>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</si>
  <si>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</si>
  <si>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</si>
  <si>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</si>
  <si>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</si>
  <si>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</si>
  <si>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</si>
  <si>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</si>
  <si>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</si>
  <si>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</si>
  <si>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</si>
  <si>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</si>
  <si>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</si>
  <si>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</si>
  <si>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</si>
  <si>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</si>
  <si>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</si>
  <si>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</si>
  <si>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</si>
  <si>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</si>
  <si>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</si>
  <si>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</si>
  <si>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</si>
  <si>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</si>
  <si>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</si>
  <si>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</si>
  <si>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</si>
  <si>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</si>
  <si>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</si>
  <si>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</si>
  <si>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</si>
  <si>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</si>
  <si>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</si>
  <si>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</si>
  <si>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</si>
  <si>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</si>
  <si>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</si>
  <si>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</si>
  <si>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</si>
  <si>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</si>
  <si>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</si>
  <si>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</si>
  <si>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</si>
  <si>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</si>
  <si>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</si>
  <si>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</si>
  <si>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</si>
  <si>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</si>
  <si>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</si>
  <si>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</si>
  <si>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</si>
  <si>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</si>
  <si>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</si>
  <si>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</si>
  <si>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</si>
  <si>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</si>
  <si>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</si>
  <si>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</si>
  <si>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</si>
  <si>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</si>
  <si>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</si>
  <si>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</si>
  <si>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</si>
  <si>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</si>
  <si>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</si>
  <si>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</si>
  <si>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</si>
  <si>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</si>
  <si>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</si>
  <si>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</si>
  <si>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</si>
  <si>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</si>
  <si>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</si>
  <si>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</si>
  <si>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</si>
  <si>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</si>
  <si>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</si>
  <si>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</si>
  <si>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</si>
  <si>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</si>
  <si>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</si>
  <si>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</si>
  <si>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</si>
  <si>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</si>
  <si>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</si>
  <si>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</si>
  <si>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</si>
  <si>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</si>
  <si>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</si>
  <si>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</si>
  <si>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</si>
  <si>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</si>
  <si>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</si>
  <si>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</si>
  <si>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</si>
  <si>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</si>
  <si>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</si>
  <si>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</si>
  <si>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</si>
  <si>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</si>
  <si>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</si>
  <si>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</si>
  <si>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</si>
  <si>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</si>
  <si>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</si>
  <si>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</si>
  <si>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</si>
  <si>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</si>
  <si>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</si>
  <si>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</si>
  <si>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</si>
  <si>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</si>
  <si>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</si>
  <si>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</si>
  <si>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</si>
  <si>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</si>
  <si>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</si>
  <si>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</si>
  <si>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</si>
  <si>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</si>
  <si>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</si>
  <si>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</si>
  <si>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</si>
  <si>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</si>
  <si>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</si>
  <si>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</si>
  <si>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</si>
  <si>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</si>
  <si>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</si>
  <si>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</si>
  <si>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</si>
  <si>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</si>
  <si>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</si>
  <si>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</si>
  <si>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</si>
  <si>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</si>
  <si>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</si>
  <si>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</si>
  <si>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</si>
  <si>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</si>
  <si>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</si>
  <si>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</si>
  <si>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</si>
  <si>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</si>
  <si>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</si>
  <si>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</si>
  <si>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</si>
  <si>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</si>
  <si>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</si>
  <si>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</si>
  <si>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</si>
  <si>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</si>
  <si>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</si>
  <si>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</si>
  <si>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</si>
  <si>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</si>
  <si>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</si>
  <si>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</si>
  <si>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</si>
  <si>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</si>
  <si>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</si>
  <si>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</si>
  <si>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</si>
  <si>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</si>
  <si>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</si>
  <si>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</si>
  <si>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</si>
  <si>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</si>
  <si>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</si>
  <si>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</si>
  <si>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</si>
  <si>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</si>
  <si>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</si>
  <si>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</si>
  <si>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</si>
  <si>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</si>
  <si>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</si>
  <si>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</si>
  <si>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</si>
  <si>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</si>
  <si>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</si>
  <si>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</si>
  <si>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</si>
  <si>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</si>
  <si>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</si>
  <si>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</si>
  <si>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</si>
  <si>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</si>
  <si>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</si>
  <si>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</si>
  <si>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</si>
  <si>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</si>
  <si>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</si>
  <si>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</si>
  <si>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</si>
  <si>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</si>
  <si>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</si>
  <si>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</si>
  <si>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</si>
  <si>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</si>
  <si>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</si>
  <si>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</si>
  <si>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</si>
  <si>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</si>
  <si>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</si>
  <si>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</si>
  <si>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</si>
  <si>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</si>
  <si>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</si>
  <si>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</si>
  <si>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</si>
  <si>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</si>
  <si>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</si>
  <si>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</si>
  <si>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</si>
  <si>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</si>
  <si>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</si>
  <si>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</si>
  <si>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</si>
  <si>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</si>
  <si>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</si>
  <si>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</si>
  <si>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</si>
  <si>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</si>
  <si>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</si>
  <si>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</si>
  <si>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</si>
  <si>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</si>
  <si>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</si>
  <si>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</si>
  <si>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</si>
  <si>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</si>
  <si>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</si>
  <si>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</si>
  <si>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</si>
  <si>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</si>
  <si>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</si>
  <si>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</si>
  <si>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</si>
  <si>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</si>
  <si>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</si>
  <si>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</si>
  <si>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</si>
  <si>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</si>
  <si>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</si>
  <si>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</si>
  <si>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</si>
  <si>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</si>
  <si>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</si>
  <si>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</si>
  <si>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</si>
  <si>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</si>
  <si>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</si>
  <si>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</si>
  <si>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</si>
  <si>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</si>
  <si>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</si>
  <si>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</si>
  <si>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</si>
  <si>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</si>
  <si>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</si>
  <si>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</si>
  <si>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</si>
  <si>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</si>
  <si>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</si>
  <si>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</si>
  <si>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</si>
  <si>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</si>
  <si>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</si>
  <si>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</si>
  <si>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</si>
  <si>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</si>
  <si>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</si>
  <si>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</si>
  <si>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</si>
  <si>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</si>
  <si>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</si>
  <si>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</si>
  <si>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</si>
  <si>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</si>
  <si>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</si>
  <si>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</si>
  <si>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</si>
  <si>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</si>
  <si>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</si>
  <si>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</si>
  <si>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</si>
  <si>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</si>
  <si>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</si>
  <si>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</si>
  <si>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</si>
  <si>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</si>
  <si>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</si>
  <si>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</si>
  <si>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</si>
  <si>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</si>
  <si>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</si>
  <si>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</si>
  <si>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</si>
  <si>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</si>
  <si>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</si>
  <si>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</si>
  <si>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</si>
  <si>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</si>
  <si>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</si>
  <si>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</si>
  <si>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</si>
  <si>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</si>
  <si>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</si>
  <si>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</si>
  <si>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</si>
  <si>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</si>
  <si>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</si>
  <si>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</si>
  <si>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</si>
  <si>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</si>
  <si>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</si>
  <si>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</si>
  <si>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</si>
  <si>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</si>
  <si>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</si>
  <si>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</si>
  <si>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</si>
  <si>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</si>
  <si>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</si>
  <si>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</si>
  <si>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</si>
  <si>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</si>
  <si>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</si>
  <si>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</si>
  <si>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</si>
  <si>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</si>
  <si>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</si>
  <si>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</si>
  <si>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</si>
  <si>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</si>
  <si>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</si>
  <si>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</si>
  <si>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</si>
  <si>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</si>
  <si>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</si>
  <si>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</si>
  <si>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</si>
  <si>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</si>
  <si>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</si>
  <si>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</si>
  <si>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</si>
  <si>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</si>
  <si>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</si>
  <si>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</si>
  <si>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</si>
  <si>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</si>
  <si>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</si>
  <si>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</si>
  <si>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</si>
  <si>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</si>
  <si>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</si>
  <si>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</si>
  <si>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</si>
  <si>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</si>
  <si>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</si>
  <si>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</si>
  <si>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</si>
  <si>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</si>
  <si>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</si>
  <si>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</si>
  <si>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</si>
  <si>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</si>
  <si>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</si>
  <si>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</si>
  <si>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</si>
  <si>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</si>
  <si>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</si>
  <si>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</si>
  <si>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</si>
  <si>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</si>
  <si>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</si>
  <si>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</si>
  <si>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</si>
  <si>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</si>
  <si>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</si>
  <si>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</si>
  <si>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</si>
  <si>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</si>
  <si>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</si>
  <si>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</si>
  <si>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</si>
  <si>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</si>
  <si>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</si>
  <si>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</si>
  <si>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</si>
  <si>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</si>
  <si>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</si>
  <si>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</si>
  <si>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</si>
  <si>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</si>
  <si>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</si>
  <si>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</si>
  <si>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</si>
  <si>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</si>
  <si>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</si>
  <si>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</si>
  <si>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</si>
  <si>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</si>
  <si>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</si>
  <si>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</si>
  <si>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</si>
  <si>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</si>
  <si>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</si>
  <si>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</si>
  <si>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</si>
  <si>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</si>
  <si>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</si>
  <si>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</si>
  <si>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</si>
  <si>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</si>
  <si>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</si>
  <si>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</si>
  <si>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</si>
  <si>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</si>
  <si>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</si>
  <si>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</si>
  <si>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</si>
  <si>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</si>
  <si>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</si>
  <si>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</si>
  <si>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</si>
  <si>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</si>
  <si>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</si>
  <si>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</si>
  <si>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</si>
  <si>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</si>
  <si>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</si>
  <si>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</si>
  <si>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</si>
  <si>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</si>
  <si>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</si>
  <si>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</si>
  <si>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</si>
  <si>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</si>
  <si>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</si>
  <si>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</si>
  <si>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</si>
  <si>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</si>
  <si>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</si>
  <si>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</si>
  <si>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</si>
  <si>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</si>
  <si>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</si>
  <si>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</si>
  <si>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</si>
  <si>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</si>
  <si>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</si>
  <si>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</si>
  <si>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</si>
  <si>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</si>
  <si>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</si>
  <si>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</si>
  <si>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</si>
  <si>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</si>
  <si>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</si>
  <si>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</si>
  <si>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</si>
  <si>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</si>
  <si>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</si>
  <si>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</si>
  <si>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</si>
  <si>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</si>
  <si>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</si>
  <si>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</si>
  <si>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</si>
  <si>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</si>
  <si>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</si>
  <si>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</si>
  <si>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</si>
  <si>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</si>
  <si>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</si>
  <si>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</si>
  <si>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</si>
  <si>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</si>
  <si>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</si>
  <si>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</si>
  <si>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</si>
  <si>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</si>
  <si>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</si>
  <si>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</si>
  <si>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</si>
  <si>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</si>
  <si>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</si>
  <si>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</si>
  <si>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</si>
  <si>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</si>
  <si>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</si>
  <si>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</si>
  <si>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</si>
  <si>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</si>
  <si>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</si>
  <si>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</si>
  <si>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</si>
  <si>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</si>
  <si>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</si>
  <si>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</si>
  <si>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</si>
  <si>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</si>
  <si>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</si>
  <si>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</si>
  <si>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</si>
  <si>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</si>
  <si>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</si>
  <si>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</si>
  <si>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</si>
  <si>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</si>
  <si>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</si>
  <si>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</si>
  <si>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</si>
  <si>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</si>
  <si>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</si>
  <si>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</si>
  <si>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</si>
  <si>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</si>
  <si>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</si>
  <si>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</si>
  <si>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</si>
  <si>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</si>
  <si>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</si>
  <si>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</si>
  <si>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</si>
  <si>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</si>
  <si>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</si>
  <si>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</si>
  <si>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</si>
  <si>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</si>
  <si>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</si>
  <si>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</si>
  <si>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</si>
  <si>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</si>
  <si>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</si>
  <si>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</si>
  <si>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</si>
  <si>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</si>
  <si>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</si>
  <si>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</si>
  <si>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</si>
  <si>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</si>
  <si>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</si>
  <si>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</si>
  <si>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</si>
  <si>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</si>
  <si>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</si>
  <si>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</si>
  <si>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</si>
  <si>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</si>
  <si>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</si>
  <si>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</si>
  <si>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</si>
  <si>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</si>
  <si>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</si>
  <si>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</si>
  <si>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</si>
  <si>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</si>
  <si>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</si>
  <si>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</si>
  <si>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</si>
  <si>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</si>
  <si>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</si>
  <si>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</si>
  <si>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</si>
  <si>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</si>
  <si>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</si>
  <si>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</si>
  <si>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</si>
  <si>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</si>
  <si>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</si>
  <si>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</si>
  <si>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</si>
  <si>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</si>
  <si>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</si>
  <si>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</si>
  <si>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</si>
  <si>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</si>
  <si>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</si>
  <si>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</si>
  <si>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</si>
  <si>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</si>
  <si>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</si>
  <si>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</si>
  <si>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</si>
  <si>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</si>
  <si>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</si>
  <si>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</si>
  <si>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</si>
  <si>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</si>
  <si>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</si>
  <si>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</si>
  <si>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</si>
  <si>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</si>
  <si>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</si>
  <si>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</si>
  <si>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</si>
  <si>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</si>
  <si>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</si>
  <si>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</si>
  <si>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</si>
  <si>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</si>
  <si>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</si>
  <si>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</si>
  <si>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</si>
  <si>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</si>
  <si>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</si>
  <si>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</si>
  <si>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</si>
  <si>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</si>
  <si>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</si>
  <si>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</si>
  <si>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</si>
  <si>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</si>
  <si>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</si>
  <si>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</si>
  <si>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</si>
  <si>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</si>
  <si>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</si>
  <si>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</si>
  <si>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</si>
  <si>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</si>
  <si>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</si>
  <si>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</si>
  <si>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</si>
  <si>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</si>
  <si>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</si>
  <si>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</si>
  <si>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</si>
  <si>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</si>
  <si>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</si>
  <si>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</si>
  <si>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</si>
  <si>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</si>
  <si>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</si>
  <si>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</si>
  <si>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</si>
  <si>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</si>
  <si>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</si>
  <si>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</si>
  <si>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</si>
  <si>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</si>
  <si>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</si>
  <si>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</si>
  <si>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</si>
  <si>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</si>
  <si>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</si>
  <si>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</si>
  <si>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</si>
  <si>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</si>
  <si>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</si>
  <si>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</si>
  <si>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</si>
  <si>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</si>
  <si>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</si>
  <si>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</si>
  <si>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</si>
  <si>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</si>
  <si>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</si>
  <si>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</si>
  <si>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</si>
  <si>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</si>
  <si>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</si>
  <si>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</si>
  <si>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</si>
  <si>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</si>
  <si>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</si>
  <si>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</si>
  <si>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</si>
  <si>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</si>
  <si>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</si>
  <si>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</si>
  <si>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</si>
  <si>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</si>
  <si>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</si>
  <si>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</si>
  <si>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</si>
  <si>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</si>
  <si>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</si>
  <si>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</si>
  <si>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</si>
  <si>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</si>
  <si>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</si>
  <si>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</si>
  <si>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</si>
  <si>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</si>
  <si>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</si>
  <si>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</si>
  <si>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</si>
  <si>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</si>
  <si>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</si>
  <si>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</si>
  <si>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</si>
  <si>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</si>
  <si>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</si>
  <si>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</si>
  <si>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</si>
  <si>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</si>
  <si>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</si>
  <si>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</si>
  <si>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</si>
  <si>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</si>
  <si>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</si>
  <si>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</si>
  <si>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</si>
  <si>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</si>
  <si>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</si>
  <si>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</si>
  <si>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</si>
  <si>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</si>
  <si>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</si>
  <si>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</si>
  <si>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</si>
  <si>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</si>
  <si>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</si>
  <si>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</si>
  <si>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</si>
  <si>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</si>
  <si>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</si>
  <si>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</si>
  <si>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</si>
  <si>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</si>
  <si>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</si>
  <si>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</si>
  <si>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</si>
  <si>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</si>
  <si>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</si>
  <si>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</si>
  <si>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</si>
  <si>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</si>
  <si>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</si>
  <si>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</si>
  <si>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</si>
  <si>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</si>
  <si>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</si>
  <si>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</si>
  <si>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</si>
  <si>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</si>
  <si>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</si>
  <si>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</si>
  <si>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</si>
  <si>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</si>
  <si>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</si>
  <si>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</si>
  <si>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</si>
  <si>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</si>
  <si>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</si>
  <si>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</si>
  <si>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</si>
  <si>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</si>
  <si>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</si>
  <si>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</si>
  <si>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</si>
  <si>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</si>
  <si>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</si>
  <si>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</si>
  <si>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</si>
  <si>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</si>
  <si>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</si>
  <si>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</si>
  <si>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</si>
  <si>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</si>
  <si>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</si>
  <si>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</si>
  <si>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</si>
  <si>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</si>
  <si>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</si>
  <si>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</si>
  <si>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</si>
  <si>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</si>
  <si>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</si>
  <si>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</si>
  <si>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</si>
  <si>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</si>
  <si>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</si>
  <si>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</si>
  <si>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</si>
  <si>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</si>
  <si>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</si>
  <si>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</si>
  <si>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</si>
  <si>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</si>
  <si>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</si>
  <si>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</si>
  <si>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</si>
  <si>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</si>
  <si>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</si>
  <si>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</si>
  <si>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</si>
  <si>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</si>
  <si>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</si>
  <si>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</si>
  <si>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</si>
  <si>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</si>
  <si>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</si>
  <si>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</si>
  <si>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</si>
  <si>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</si>
  <si>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</si>
  <si>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</si>
  <si>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</si>
  <si>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</si>
  <si>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</si>
  <si>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</si>
  <si>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</si>
  <si>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</si>
  <si>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</si>
  <si>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</si>
  <si>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</si>
  <si>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</si>
  <si>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</si>
  <si>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</si>
  <si>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</si>
  <si>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</si>
  <si>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</si>
  <si>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</si>
  <si>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</si>
  <si>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</si>
  <si>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</si>
  <si>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</si>
  <si>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</si>
  <si>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</si>
  <si>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</si>
  <si>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</si>
  <si>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</si>
  <si>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</si>
  <si>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</si>
  <si>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</si>
  <si>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</si>
  <si>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</si>
  <si>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</si>
  <si>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</si>
  <si>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</si>
  <si>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</si>
  <si>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</si>
  <si>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</si>
  <si>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</si>
  <si>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</si>
  <si>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</si>
  <si>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</si>
  <si>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</si>
  <si>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</si>
  <si>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</si>
  <si>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</si>
  <si>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</si>
  <si>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</si>
  <si>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</si>
  <si>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</si>
  <si>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</si>
  <si>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</si>
  <si>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</si>
  <si>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</si>
  <si>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</si>
  <si>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</si>
  <si>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</si>
  <si>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</si>
  <si>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</si>
  <si>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</si>
  <si>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</si>
  <si>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</si>
  <si>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</si>
  <si>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</si>
  <si>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</si>
  <si>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</si>
  <si>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</si>
  <si>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</si>
  <si>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</si>
  <si>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</si>
  <si>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</si>
  <si>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</si>
  <si>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</si>
  <si>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</si>
  <si>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</si>
  <si>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</si>
  <si>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</si>
  <si>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</si>
  <si>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</si>
  <si>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</si>
  <si>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</si>
  <si>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</si>
  <si>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</si>
  <si>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</si>
  <si>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</si>
  <si>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</si>
  <si>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</si>
  <si>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</si>
  <si>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</si>
  <si>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</si>
  <si>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</si>
  <si>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</si>
  <si>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</si>
  <si>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</si>
  <si>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</si>
  <si>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</si>
  <si>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</si>
  <si>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</si>
  <si>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</si>
  <si>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</si>
  <si>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</si>
  <si>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</si>
  <si>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</si>
  <si>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</si>
  <si>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</si>
  <si>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</si>
  <si>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</si>
  <si>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</si>
  <si>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</si>
  <si>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</si>
  <si>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</si>
  <si>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</si>
  <si>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</si>
  <si>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</si>
  <si>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</si>
  <si>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</si>
  <si>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</si>
  <si>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</si>
  <si>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</si>
  <si>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</si>
  <si>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</si>
  <si>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</si>
  <si>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</si>
  <si>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</si>
  <si>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</si>
  <si>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</si>
  <si>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</si>
  <si>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</si>
  <si>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</si>
  <si>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</si>
  <si>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</si>
  <si>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</si>
  <si>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</si>
  <si>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</si>
  <si>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</si>
  <si>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</si>
  <si>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</si>
  <si>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</si>
  <si>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</si>
  <si>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</si>
  <si>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</si>
  <si>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</si>
  <si>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</si>
  <si>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</si>
  <si>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</si>
  <si>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</si>
  <si>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</si>
  <si>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</si>
  <si>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</si>
  <si>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</si>
  <si>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</si>
  <si>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</si>
  <si>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</si>
  <si>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</si>
  <si>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</si>
  <si>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</si>
  <si>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</si>
  <si>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</si>
  <si>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</si>
  <si>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</si>
  <si>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</si>
  <si>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</si>
  <si>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</si>
  <si>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</si>
  <si>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</si>
  <si>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</si>
  <si>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</si>
  <si>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</si>
  <si>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</si>
  <si>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</si>
  <si>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</si>
  <si>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</si>
  <si>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</si>
  <si>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</si>
  <si>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</si>
  <si>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</si>
  <si>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</si>
  <si>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</si>
  <si>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</si>
  <si>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</si>
  <si>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</si>
  <si>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</si>
  <si>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</si>
  <si>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</si>
  <si>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</si>
  <si>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</si>
  <si>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</si>
  <si>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</si>
  <si>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</si>
  <si>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</si>
  <si>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</si>
  <si>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</si>
  <si>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</si>
  <si>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</si>
  <si>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</si>
  <si>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</si>
  <si>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</si>
  <si>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</si>
  <si>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</si>
  <si>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</si>
  <si>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</si>
  <si>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</si>
  <si>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</si>
  <si>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</si>
  <si>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</si>
  <si>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</si>
  <si>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</si>
  <si>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</si>
  <si>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</si>
  <si>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</si>
  <si>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</si>
  <si>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</si>
  <si>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</si>
  <si>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</si>
  <si>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</si>
  <si>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</si>
  <si>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</si>
  <si>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</si>
  <si>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</si>
  <si>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</si>
  <si>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</si>
  <si>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</si>
  <si>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</si>
  <si>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</si>
  <si>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</si>
  <si>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</si>
  <si>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</si>
  <si>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</si>
  <si>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</si>
  <si>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</si>
  <si>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</si>
  <si>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</si>
  <si>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</si>
  <si>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</si>
  <si>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</si>
  <si>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</si>
  <si>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</si>
  <si>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</si>
  <si>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</si>
  <si>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</si>
  <si>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</si>
  <si>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</si>
  <si>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</si>
  <si>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</si>
  <si>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</si>
  <si>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</si>
  <si>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</si>
  <si>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</si>
  <si>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</si>
  <si>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</si>
  <si>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</si>
  <si>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</si>
  <si>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</si>
  <si>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</si>
  <si>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</si>
  <si>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</si>
  <si>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</si>
  <si>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</si>
  <si>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</si>
  <si>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</si>
  <si>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</si>
  <si>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</si>
  <si>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</si>
  <si>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</si>
  <si>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</si>
  <si>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</si>
  <si>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</si>
  <si>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</si>
  <si>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</si>
  <si>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</si>
  <si>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</si>
  <si>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</si>
  <si>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</si>
  <si>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</si>
  <si>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</si>
  <si>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</si>
  <si>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</si>
  <si>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</si>
  <si>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</si>
  <si>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</si>
  <si>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</si>
  <si>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</si>
  <si>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</si>
  <si>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</si>
  <si>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</si>
  <si>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</si>
  <si>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</si>
  <si>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</si>
  <si>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</si>
  <si>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</si>
  <si>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</si>
  <si>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</si>
  <si>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</si>
  <si>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</si>
  <si>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</si>
  <si>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</si>
  <si>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</si>
  <si>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</si>
  <si>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</si>
  <si>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</si>
  <si>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</si>
  <si>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</si>
  <si>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</si>
  <si>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</si>
  <si>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</si>
  <si>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</si>
  <si>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</si>
  <si>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</si>
  <si>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PCM-20251103-00001436</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</si>
  <si>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</si>
  <si>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</si>
  <si>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</si>
  <si>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</si>
  <si>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</si>
  <si>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</si>
  <si>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</si>
  <si>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PCM-20251103-00001438</t>
  </si>
  <si>
    <t>Emergency</t>
  </si>
  <si>
    <t>EM Team on the way ETA: 30 Mins</t>
  </si>
  <si>
    <t>SCECO Blackout Team dispatched to HAJJ area and checking one by one</t>
  </si>
  <si>
    <t>TT-20251103-00390 // NA</t>
  </si>
  <si>
    <t xml:space="preserve">ETA 75  mins </t>
  </si>
  <si>
    <t>PCM-20251103-00001435</t>
  </si>
  <si>
    <t xml:space="preserve">ETA 70 mins </t>
  </si>
  <si>
    <t>PCM-20251103-00001493</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</si>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</sst>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28" fillId="8" borderId="8" xfId="0" applyFont="1" applyFill="1" applyBorder="1" applyAlignment="1">
      <alignment horizontal="center" vertical="center"/>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6" totalsRowShown="0" headerRowDxfId="157" dataDxfId="156" headerRowBorderDxfId="154" tableBorderDxfId="155" totalsRowBorderDxfId="153">
  <autoFilter ref="A1:CJ1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9" totalsRowShown="0" headerRowDxfId="31" dataDxfId="30" headerRowBorderDxfId="28" tableBorderDxfId="29">
  <autoFilter ref="A1:L3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301.78013287037174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45964.728558796298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45964.728558796298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45964.728558796298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45964.728558796298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45964.728558796298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45964.728558796298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45964.728558796298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45964.728558796298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45964.728558796298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45964.728558796298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45964.728558796298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45964.728558796298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45964.728558796298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45964.728558796298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45964.728558796298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45964.728558796298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45964.728558796298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45964.728558796298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45964.728558796298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45964.728558796298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45964.728558796298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45964.728558796298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45964.728558796298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45964.728558796298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45964.728558796298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45964.728558796298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45964.728558796298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45964.728558796298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45964.728558796298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45964.728558796298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45964.728558796298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45964.728558796298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45964.728558796298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45964.728558796298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45964.728558796298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45964.728558796298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45964.728558796298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45964.728558796298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45964.728558796298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45964.728558796298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45964.728558796298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45964.728558796298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45964.728558796298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45964.728558796298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45964.728558796298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45964.728558796298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45964.728558796298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45964.728558796298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45964.728558796298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45964.728558796298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45964.728558796298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45964.728558796298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45964.728558796298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45964.728558796298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45964.728558796298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45964.728558796298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45964.728558796298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45964.728558796298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45964.728558796298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45964.728558796298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45964.728558796298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45964.728558796298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45964.728558796298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45964.728558796298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45964.728558796298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45964.728558796298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45964.728558796298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45964.728558796298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45964.728558796298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45964.728558796298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45964.728558796298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45964.728558796298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45964.728558796298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45964.728558796298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45964.728558796298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45964.728558796298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45964.728558796298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45964.728558796298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45964.728558796298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45964.728558796298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45964.728558796298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45964.728558796298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45964.728558796298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45964.728558796298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45964.728558796298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45964.728558796298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45964.728558796298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45964.728558796298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45964.728558796298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45964.728558796298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45964.728558796298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45964.728558796298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45964.728558796298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45964.728558796298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45964.728558796298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45964.728558796298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45964.728558796298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45964.728558796298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45964.728558796298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45964.728558796298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45964.728558796298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45964.728558796298</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45964.728558796298</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F3900A30-100F-4E06-BFE3-3A5F77A2C876}"/>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139.72872083333641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5.9864754629670642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R2</v>
      </c>
      <c r="C5" s="18"/>
      <c r="D5" s="18" t="s">
        <v>24960</v>
      </c>
      <c r="E5" s="113"/>
      <c r="F5" s="114"/>
      <c r="G5" s="115">
        <f ca="1">IFERROR(NOW()-F5,"-")</f>
        <v>45964.728558796298</v>
      </c>
      <c r="H5" s="114"/>
      <c r="I5" s="18" t="str">
        <f>IFERROR(VLOOKUP(D5,DB!A:F,6,0),"")</f>
        <v>Generator-SG</v>
      </c>
      <c r="J5" s="18" t="str">
        <f>IFERROR(VLOOKUP(D5,DB!A:G,7,0),"")</f>
        <v>In progress</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45964.728558796298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45964.728558796298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45964.728558796298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45964.728558796298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45964.728558796298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45964.728558796298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45964.728558796298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45964.728558796298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45964.728558796298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45964.728558796298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45964.728558796298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45964.728558796298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45964.728558796298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45964.728558796298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45964.728558796298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45964.728558796298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45964.728558796298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45964.728558796298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45964.728558796298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45964.728558796298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45964.728558796298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45964.728558796298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45964.728558796298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45964.728558796298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45964.728558796298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45964.728558796298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45964.728558796298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45964.728558796298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45964.728558796298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45964.728558796298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45964.728558796298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45964.728558796298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45964.728558796298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45964.728558796298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45964.728558796298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45964.728558796298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45964.728558796298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45964.728558796298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45964.728558796298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45964.728558796298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45964.728558796298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45964.728558796298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45964.728558796298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45964.728558796298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45964.728558796298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45964.728558796298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45964.728558796298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45964.728558796298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45964.728558796298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45964.728558796298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45964.728558796298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45964.728558796298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45964.728558796298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45964.728558796298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45964.728558796298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45964.728558796298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45964.728558796298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45964.728558796298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45964.728558796298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45964.728558796298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45964.728558796298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45964.728558796298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45964.728558796298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45964.728558796298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45964.728558796298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45964.728558796298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45964.728558796298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45964.728558796298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45964.728558796298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45964.728558796298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45964.728558796298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45964.728558796298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45964.728558796298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45964.728558796298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45964.728558796298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45964.728558796298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45964.728558796298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45964.728558796298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45964.728558796298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45964.728558796298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45964.728558796298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45964.728558796298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45964.728558796298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45964.728558796298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45964.728558796298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45964.728558796298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45964.728558796298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45964.728558796298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45964.728558796298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45964.728558796298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45964.728558796298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45964.728558796298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45964.728558796298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45964.728558796298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45964.728558796298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45964.728558796298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45964.728558796298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45964.728558796298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45964.728558796298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45964.728558796298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45964.728558796298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45964.728558796298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45964.728558796298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45964.728558796298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45964.728558796298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45964.728558796298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45964.728558796298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45964.728558796298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45964.728558796298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45964.728558796298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45964.728558796298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45964.728558796298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45964.728558796298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45964.728558796298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45964.728558796298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45964.728558796298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45964.728558796298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45964.728558796298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45964.728558796298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45964.728558796298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60"/>
      <c r="B126" s="161" t="str">
        <f>IFERROR(VLOOKUP(D126,DB!A:K,11,0),"")</f>
        <v/>
      </c>
      <c r="C126" s="161"/>
      <c r="D126" s="161"/>
      <c r="E126" s="162"/>
      <c r="F126" s="163"/>
      <c r="G126" s="164">
        <f ca="1">IFERROR(NOW()-F126,"-")</f>
        <v>45964.728558796298</v>
      </c>
      <c r="H126" s="163"/>
      <c r="I126" s="161" t="str">
        <f>IFERROR(VLOOKUP(D126,DB!A:F,6,0),"")</f>
        <v/>
      </c>
      <c r="J126" s="161" t="str">
        <f>IFERROR(VLOOKUP(D126,DB!A:G,7,0),"")</f>
        <v/>
      </c>
      <c r="K126" s="165"/>
      <c r="L126" s="161" t="str">
        <f>IFERROR(VLOOKUP(D126,DB!A:I,9,0),"")</f>
        <v/>
      </c>
      <c r="M126" s="161"/>
      <c r="N126" s="161"/>
      <c r="O126" s="161"/>
      <c r="P126" s="161"/>
      <c r="Q126" s="161"/>
      <c r="R126" s="161"/>
      <c r="S126" s="161"/>
      <c r="T126" s="161"/>
      <c r="U126" s="161"/>
      <c r="V126" s="161"/>
      <c r="W126" s="161"/>
      <c r="X126" s="161"/>
      <c r="Y126" s="161"/>
      <c r="Z126" s="161"/>
      <c r="AA126" s="161"/>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61"/>
      <c r="AX126" s="161"/>
      <c r="AY126" s="161"/>
      <c r="AZ126" s="161"/>
      <c r="BA126" s="161"/>
      <c r="BB126" s="161"/>
      <c r="BC126" s="161"/>
      <c r="BD126" s="161"/>
      <c r="BE126" s="161"/>
      <c r="BF126" s="161"/>
      <c r="BG126" s="161"/>
      <c r="BH126" s="161"/>
      <c r="BI126" s="161"/>
      <c r="BJ126" s="161"/>
      <c r="BK126" s="161"/>
      <c r="BL126" s="161"/>
      <c r="BM126" s="161"/>
      <c r="BN126" s="161"/>
      <c r="BO126" s="161"/>
      <c r="BP126" s="161"/>
      <c r="BQ126" s="161"/>
      <c r="BR126" s="161"/>
      <c r="BS126" s="161"/>
      <c r="BT126" s="161"/>
      <c r="BU126" s="161"/>
      <c r="BV126" s="161"/>
      <c r="BW126" s="161"/>
      <c r="BX126" s="161"/>
      <c r="BY126" s="161"/>
      <c r="BZ126" s="161"/>
      <c r="CA126" s="161"/>
      <c r="CB126" s="161"/>
      <c r="CC126" s="161"/>
      <c r="CD126" s="161"/>
      <c r="CE126" s="161"/>
      <c r="CF126" s="161"/>
      <c r="CG126" s="161"/>
      <c r="CH126" s="161"/>
      <c r="CI126" s="161"/>
      <c r="CJ126" s="166"/>
    </row>
  </sheetData>
  <dataValidations count="2">
    <dataValidation allowBlank="1" showInputMessage="1" showErrorMessage="1" sqref="E1" xr:uid="{4D935161-CDD3-4592-B877-3FB59C99E142}"/>
    <dataValidation type="list" allowBlank="1" showInputMessage="1" showErrorMessage="1" sqref="E3:E1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0.16131342592416331</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45964.728558796298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45964.728558796298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45964.728558796298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45964.728558796298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45964.728558796298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45964.728558796298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45964.728558796298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45964.728558796298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45964.728558796298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45964.728558796298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45964.728558796298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45964.728558796298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45964.728558796298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45964.728558796298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45964.728558796298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45964.728558796298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45964.728558796298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45964.728558796298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45964.728558796298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45964.728558796298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45964.728558796298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45964.728558796298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45964.728558796298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45964.728558796298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45964.728558796298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45964.728558796298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45964.728558796298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45964.728558796298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45964.728558796298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45964.728558796298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45964.728558796298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45964.728558796298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45964.728558796298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45964.728558796298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45964.728558796298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45964.728558796298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45964.728558796298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45964.728558796298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45964.728558796298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45964.728558796298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45964.728558796298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45964.728558796298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45964.728558796298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45964.728558796298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45964.728558796298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45964.728558796298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45964.728558796298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45964.728558796298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45964.728558796298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45964.728558796298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45964.728558796298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45964.728558796298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45964.728558796298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45964.728558796298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45964.728558796298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45964.728558796298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45964.728558796298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45964.728558796298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45964.728558796298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45964.728558796298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45964.728558796298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45964.728558796298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45964.728558796298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45964.728558796298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45964.728558796298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45964.728558796298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45964.728558796298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45964.728558796298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45964.728558796298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45964.728558796298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45964.728558796298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45964.728558796298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45964.728558796298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45964.728558796298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45964.728558796298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45964.728558796298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45964.728558796298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45964.728558796298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45964.728558796298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45964.728558796298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45964.728558796298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45964.728558796298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45964.728558796298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45964.728558796298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45964.728558796298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45964.728558796298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45964.728558796298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45964.728558796298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45964.728558796298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45964.728558796298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45964.728558796298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45964.728558796298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45964.728558796298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45964.728558796298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45964.728558796298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45964.728558796298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45964.728558796298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45964.728558796298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45964.728558796298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45964.728558796298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45964.728558796298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45964.728558796298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45964.728558796298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45964.728558796298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45964.728558796298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45964.728558796298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45964.728558796298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45964.728558796298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45964.728558796298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45964.728558796298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45964.728558796298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45964.728558796298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45964.728558796298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45964.728558796298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45964.728558796298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45964.728558796298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45964.728558796298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45964.728558796298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45964.728558796298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45964.728558796298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45964.728558796298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45964.728558796298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45964.728558796298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45964.728558796298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45964.728558796298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45964.728558796298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45964.728558796298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45964.728558796298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45964.728558796298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45964.728558796298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45964.728558796298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45964.728558796298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45964.728558796298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45964.728558796298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45964.728558796298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45964.728558796298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45964.728558796298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45964.728558796298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45964.728558796298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45964.728558796298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45964.728558796298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45964.728558796298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45964.728558796298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45964.728558796298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45964.728558796298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45964.728558796298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45964.728558796298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45964.728558796298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45964.728558796298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45964.728558796298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45964.728558796298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45964.728558796298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45964.728558796298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45964.728558796298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45964.728558796298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45964.728558796298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45964.728558796298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45964.728558796298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45964.728558796298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45964.728558796298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45964.728558796298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45964.728558796298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45964.728558796298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45964.728558796298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45964.728558796298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45964.728558796298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45964.728558796298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45964.728558796298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45964.728558796298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45964.728558796298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45964.728558796298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45964.728558796298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45964.728558796298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45964.728558796298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45964.728558796298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45964.728558796298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45964.728558796298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45964.728558796298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45964.728558796298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45964.728558796298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45964.728558796298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45964.728558796298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45964.728558796298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45964.728558796298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45964.728558796298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45964.728558796298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45964.728558796298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45964.728558796298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45964.728558796298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45964.728558796298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45964.728558796298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45964.728558796298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45964.728558796298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45964.728558796298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45964.728558796298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45964.728558796298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45964.728558796298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45964.728558796298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45964.728558796298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45964.728558796298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45964.728558796298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45964.728558796298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45964.728558796298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45964.728558796298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45964.728558796298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45964.728558796298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45964.728558796298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45964.728558796298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45964.728558796298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45964.728558796298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45964.728558796298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45964.728558796298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45964.728558796298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45964.728558796298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45964.728558796298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45964.728558796298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45964.728558796298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45964.728558796298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45964.728558796298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45964.728558796298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45964.728558796298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45964.728558796298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45964.728558796298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45964.728558796298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45964.728558796298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45964.728558796298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45964.728558796298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45964.728558796298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45964.728558796298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45964.728558796298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45964.728558796298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45964.728558796298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45964.728558796298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45964.728558796298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45964.728558796298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45964.728558796298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45964.728558796298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45964.728558796298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45964.728558796298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45964.728558796298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45964.728558796298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45964.728558796298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45964.728558796298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45964.728558796298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45964.728558796298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45964.728558796298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45964.728558796298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45964.728558796298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45964.728558796298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45964.728558796298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45964.728558796298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45964.728558796298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45964.728558796298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45964.728558796298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45964.728558796298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45964.728558796298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45964.728558796298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45964.728558796298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45964.728558796298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45964.728558796298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45964.728558796298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45964.728558796298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45964.728558796298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45964.728558796298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45964.728558796298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45964.728558796298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45964.728558796298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45964.728558796298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45964.728558796298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45964.728558796298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45964.728558796298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45964.728558796298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45964.728558796298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45964.728558796298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45964.728558796298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45964.728558796298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45964.728558796298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45964.728558796298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45964.728558796298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45964.728558796298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45964.728558796298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45964.728558796298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45964.728558796298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45964.728558796298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45964.728558796298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45964.728558796298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45964.728558796298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45964.728558796298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45964.728558796298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45964.728558796298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45964.728558796298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45964.728558796298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45964.728558796298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45964.728558796298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45964.728558796298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45964.728558796298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45964.728558796298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45964.728558796298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45964.728558796298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45964.728558796298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45964.728558796298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45964.728558796298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45964.728558796298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45964.728558796298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45964.728558796298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45964.728558796298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45964.728558796298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45964.728558796298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45964.728558796298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45964.728558796298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45964.728558796298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45964.728558796298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45964.728558796298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45964.728558796298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45964.728558796298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45964.728558796298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45964.728558796298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45964.728558796298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45964.728558796298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45964.728558796298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45964.728558796298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45964.728558796298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45964.728558796298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45964.728558796298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45964.728558796298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45964.728558796298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45964.728558796298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45964.728558796298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45964.728558796298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45964.728558796298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45964.728558796298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45964.728558796298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45964.728558796298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45964.728558796298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45964.728558796298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45964.728558796298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45964.728558796298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45964.728558796298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45964.728558796298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45964.728558796298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45964.728558796298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45964.728558796298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45964.728558796298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45964.728558796298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45964.728558796298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45964.728558796298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45964.728558796298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45964.728558796298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45964.728558796298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45964.728558796298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45964.728558796298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45964.728558796298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45964.728558796298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45964.728558796298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45964.728558796298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45964.728558796298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45964.728558796298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45964.728558796298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45964.728558796298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45964.728558796298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45964.728558796298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45964.728558796298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45964.728558796298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45964.728558796298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45964.728558796298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45964.728558796298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45964.728558796298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45964.728558796298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45964.728558796298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45964.728558796298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45964.728558796298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45964.728558796298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45964.728558796298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45964.728558796298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45964.728558796298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45964.728558796298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45964.728558796298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45964.728558796298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45964.728558796298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45964.728558796298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45964.728558796298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45964.728558796298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45964.728558796298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45964.728558796298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45964.728558796298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45964.728558796298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45964.728558796298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45964.728558796298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45964.728558796298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45964.728558796298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45964.728558796298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45964.728558796298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45964.728558796298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45964.728558796298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45964.728558796298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45964.728558796298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45964.728558796298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45964.728558796298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45964.728558796298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45964.728558796298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45964.728558796298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45964.728558796298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45964.728558796298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45964.728558796298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45964.728558796298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45964.728558796298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45964.728558796298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45964.728558796298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45964.728558796298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45964.728558796298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45964.728558796298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45964.728558796298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45964.728558796298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45964.728558796298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45964.728558796298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45964.728558796298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45964.728558796298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45964.728558796298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45964.728558796298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45964.728558796298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45964.728558796298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45964.728558796298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45964.728558796298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45964.728558796298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45964.728558796298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45964.728558796298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45964.728558796298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45964.728558796298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45964.728558796298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45964.728558796298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45964.728558796298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45964.728558796298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45964.728558796298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45964.728558796298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45964.728558796298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45964.728558796298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45964.728558796298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45964.728558796298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45964.728558796298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45964.728558796298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45964.728558796298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45964.728558796298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45964.728558796298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45964.728558796298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45964.728558796298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45964.728558796298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45964.728558796298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45964.728558796298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45964.728558796298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45964.728558796298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45964.728558796298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45964.728558796298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45964.728558796298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45964.728558796298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45964.728558796298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45964.728558796298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45964.728558796298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45964.728558796298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45964.728558796298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45964.728558796298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45964.728558796298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45964.728558796298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45964.728558796298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45964.728558796298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45964.728558796298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45964.728558796298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45964.728558796298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45964.728558796298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45964.728558796298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45964.728558796298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45964.728558796298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45964.728558796298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45964.728558796298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45964.728558796298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45964.728558796298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45964.728558796298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45964.728558796298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45964.728558796298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45964.728558796298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45964.728558796298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45964.728558796298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45964.728558796298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45964.728558796298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45964.728558796298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45964.728558796298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45964.728558796298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45964.728558796298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45964.728558796298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45964.728558796298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45964.728558796298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45964.728558796298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45964.728558796298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45964.728558796298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45964.728558796298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45964.728558796298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45964.728558796298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45964.728558796298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45964.728558796298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45964.728558796298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45964.728558796298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45964.728558796298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45964.728558796298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45964.728558796298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45964.728558796298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45964.728558796298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45964.728558796298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45964.728558796298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45964.728558796298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45964.728558796298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45964.728558796298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45964.728558796298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45964.728558796298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45964.728558796298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45964.728558796298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45964.728558796298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45964.728558796298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45964.728558796298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45964.728558796298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45964.728558796298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45964.728558796298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45964.728558796298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45964.728558796298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45964.728558796298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45964.728558796298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45964.728558796298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45964.728558796298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45964.728558796298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45964.728558796298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45964.728558796298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45964.728558796298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45964.728558796298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45964.728558796298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45964.728558796298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45964.728558796298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45964.728558796298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45964.728558796298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45964.728558796298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45964.728558796298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45964.728558796298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45964.728558796298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45964.728558796298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45964.728558796298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45964.728558796298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45964.728558796298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45964.728558796298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45964.728558796298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45964.728558796298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45964.728558796298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45964.728558796298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45964.728558796298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45964.728558796298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45964.728558796298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45964.728558796298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45964.728558796298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45964.728558796298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45964.728558796298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45964.728558796298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45964.728558796298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45964.728558796298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45964.728558796298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45964.728558796298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45964.728558796298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45964.728558796298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45964.728558796298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45964.728558796298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45964.728558796298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45964.728558796298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45964.728558796298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45964.728558796298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45964.728558796298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45964.728558796298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45964.728558796298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45964.728558796298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45964.728558796298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45964.728558796298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45964.728558796298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45964.728558796298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45964.728558796298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45964.728558796298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45964.728558796298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45964.728558796298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45964.728558796298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45964.728558796298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45964.728558796298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45964.728558796298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45964.728558796298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45964.728558796298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45964.728558796298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45964.728558796298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45964.728558796298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45964.728558796298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45964.728558796298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45964.728558796298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45964.728558796298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45964.728558796298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45964.728558796298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45964.728558796298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45964.728558796298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45964.728558796298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45964.728558796298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45964.728558796298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45964.728558796298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45964.728558796298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45964.728558796298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45964.728558796298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45964.728558796298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45964.728558796298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45964.728558796298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45964.728558796298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45964.728558796298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45964.728558796298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45964.728558796298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45964.728558796298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45964.728558796298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45964.728558796298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45964.728558796298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45964.728558796298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45964.728558796298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45964.728558796298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45964.728558796298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45964.728558796298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45964.728558796298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45964.728558796298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45964.728558796298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45964.728558796298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45964.728558796298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45964.728558796298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45964.728558796298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45964.728558796298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45964.728558796298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45964.728558796298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45964.728558796298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45964.728558796298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45964.728558796298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45964.728558796298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45964.728558796298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45964.728558796298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45964.728558796298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45964.728558796298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45964.728558796298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45964.728558796298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45964.728558796298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45964.728558796298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45964.728558796298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45964.728558796298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45964.728558796298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45964.728558796298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45964.728558796298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45964.728558796298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45964.728558796298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45964.728558796298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45964.728558796298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45964.728558796298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45964.728558796298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45964.728558796298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45964.728558796298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45964.728558796298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45964.728558796298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45964.728558796298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45964.728558796298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45964.728558796298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45964.728558796298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45964.728558796298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45964.728558796298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45964.728558796298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45964.728558796298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45964.728558796298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45964.728558796298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45964.728558796298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45964.728558796298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45964.728558796298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45964.728558796298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45964.728558796298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45964.728558796298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45964.728558796298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45964.728558796298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45964.728558796298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45964.728558796298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45964.728558796298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45964.728558796298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45964.728558796298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45964.728558796298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45964.728558796298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45964.728558796298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45964.728558796298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45964.728558796298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45964.728558796298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45964.728558796298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45964.728558796298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45964.728558796298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45964.728558796298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45964.728558796298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45964.728558796298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45964.728558796298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45964.728558796298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45964.728558796298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45964.728558796298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45964.728558796298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45964.728558796298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45964.728558796298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45964.728558796298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45964.728558796298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45964.728558796298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45964.728558796298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45964.728558796298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45964.728558796298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45964.728558796298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45964.728558796298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45964.728558796298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45964.728558796298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45964.728558796298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45964.728558796298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45964.728558796298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45964.728558796298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45964.728558796298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45964.728558796298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45964.728558796298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45964.728558796298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45964.728558796298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45964.728558796298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45964.728558796298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45964.728558796298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45964.728558796298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45964.728558796298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45964.728558796298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45964.728558796298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45964.728558796298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45964.728558796298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45964.728558796298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45964.728558796298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45964.728558796298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45964.728558796298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45964.728558796298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45964.728558796298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45964.728558796298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45964.728558796298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45964.728558796298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45964.728558796298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45964.728558796298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45964.728558796298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45964.728558796298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45964.728558796298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45964.728558796298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45964.728558796298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45964.728558796298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45964.728558796298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45964.728558796298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45964.728558796298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45964.728558796298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45964.728558796298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45964.728558796298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45964.728558796298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45964.728558796298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45964.728558796298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45964.728558796298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45964.728558796298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45964.728558796298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45964.728558796298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45964.728558796298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45964.728558796298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45964.728558796298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45964.728558796298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45964.728558796298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45964.728558796298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45964.728558796298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45964.728558796298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45964.728558796298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45964.728558796298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45964.728558796298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45964.728558796298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45964.728558796298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45964.728558796298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45964.728558796298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45964.728558796298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45964.728558796298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45964.728558796298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45964.728558796298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45964.728558796298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45964.728558796298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45964.728558796298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45964.728558796298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45964.728558796298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45964.728558796298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45964.728558796298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45964.728558796298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45964.728558796298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45964.728558796298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45964.728558796298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45964.728558796298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45964.728558796298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45964.728558796298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45964.728558796298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45964.728558796298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45964.728558796298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45964.728558796298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45964.728558796298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45964.728558796298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45964.728558796298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45964.728558796298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45964.728558796298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45964.728558796298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45964.728558796298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45964.728558796298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45964.728558796298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45964.728558796298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45964.728558796298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45964.728558796298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45964.728558796298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45964.728558796298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45964.728558796298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45964.728558796298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45964.728558796298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45964.728558796298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45964.728558796298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45964.728558796298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45964.728558796298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45964.728558796298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45964.728558796298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45964.728558796298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45964.728558796298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45964.728558796298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45964.728558796298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45964.728558796298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45964.728558796298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45964.728558796298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45964.728558796298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45964.728558796298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45964.728558796298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45964.728558796298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45964.728558796298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45964.728558796298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45964.728558796298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45964.728558796298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45964.728558796298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45964.728558796298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45964.728558796298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45964.728558796298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45964.728558796298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45964.728558796298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45964.728558796298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45964.728558796298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45964.728558796298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45964.728558796298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45964.728558796298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45964.728558796298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45964.728558796298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45964.728558796298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45964.728558796298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45964.728558796298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45964.728558796298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45964.728558796298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45964.728558796298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45964.728558796298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45964.728558796298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45964.728558796298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45964.728558796298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45964.728558796298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45964.728558796298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45964.728558796298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45964.728558796298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45964.728558796298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45964.728558796298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45964.728558796298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45964.728558796298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45964.728558796298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45964.728558796298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45964.728558796298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45964.728558796298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45964.728558796298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45964.728558796298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45964.728558796298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45964.728558796298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45964.728558796298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45964.728558796298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45964.728558796298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45964.728558796298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45964.728558796298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45964.728558796298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45964.728558796298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45964.728558796298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45964.728558796298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45964.728558796298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45964.728558796298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45964.728558796298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45964.728558796298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45964.728558796298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45964.728558796298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45964.728558796298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45964.728558796298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45964.728558796298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45964.728558796298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45964.728558796298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45964.728558796298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45964.728558796298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45964.728558796298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45964.728558796298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45964.728558796298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45964.728558796298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45964.728558796298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45964.728558796298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45964.728558796298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45964.728558796298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45964.728558796298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45964.728558796298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45964.728558796298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45964.728558796298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45964.728558796298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45964.728558796298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45964.728558796298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45964.728558796298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45964.728558796298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45964.728558796298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45964.728558796298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45964.728558796298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45964.728558796298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45964.728558796298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45964.728558796298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45964.728558796298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45964.728558796298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45964.728558796298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45964.728558796298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45964.728558796298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45964.728558796298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45964.728558796298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45964.728558796298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45964.728558796298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45964.728558796298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45964.728558796298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45964.728558796298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45964.728558796298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45964.728558796298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45964.728558796298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45964.728558796298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45964.728558796298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45964.728558796298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45964.728558796298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45964.728558796298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45964.728558796298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45964.728558796298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45964.728558796298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45964.728558796298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45964.728558796298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45964.728558796298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45964.728558796298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45964.728558796298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45964.728558796298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45964.728558796298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45964.728558796298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45964.728558796298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45964.728558796298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45964.728558796298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45964.728558796298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45964.728558796298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45964.728558796298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45964.728558796298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45964.728558796298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45964.728558796298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45964.728558796298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45964.728558796298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45964.728558796298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45964.728558796298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45964.728558796298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45964.728558796298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45964.728558796298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45964.728558796298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45964.728558796298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45964.728558796298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45964.728558796298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45964.728558796298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45964.728558796298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45964.728558796298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45964.728558796298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45964.728558796298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45964.728558796298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45964.728558796298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45964.728558796298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45964.728558796298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45964.728558796298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45964.728558796298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45964.728558796298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45964.728558796298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45964.728558796298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45964.728558796298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45964.728558796298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45964.728558796298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45964.728558796298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45964.728558796298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45964.728558796298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45964.728558796298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45964.728558796298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45964.728558796298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45964.728558796298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45964.728558796298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45964.728558796298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45964.728558796298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45964.728558796298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45964.728558796298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45964.728558796298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45964.728558796298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45964.728558796298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45964.728558796298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45964.728558796298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45964.728558796298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45964.728558796298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45964.728558796298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45964.728558796298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45964.728558796298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45964.728558796298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45964.728558796298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45964.728558796298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45964.728558796298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45964.728558796298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45964.728558796298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45964.728558796298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45964.728558796298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45964.728558796298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45964.728558796298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45964.728558796298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45964.728558796298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45964.728558796298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45964.728558796298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45964.728558796298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45964.728558796298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45964.728558796298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45964.728558796298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45964.728558796298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45964.728558796298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45964.728558796298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45964.728558796298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45964.728558796298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45964.728558796298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45964.728558796298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45964.728558796298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45964.728558796298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45964.728558796298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45964.728558796298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45964.728558796298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45964.728558796298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45964.728558796298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45964.728558796298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45964.728558796298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45964.728558796298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45964.728558796298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45964.728558796298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45964.728558796298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45964.728558796298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45964.728558796298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45964.728558796298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45964.728558796298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45964.728558796298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45964.728558796298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45964.728558796298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45964.728558796298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45964.728558796298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45964.728558796298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45964.728558796298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45964.728558796298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45964.728558796298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45964.728558796298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45964.728558796298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45964.728558796298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45964.728558796298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45964.728558796298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45964.728558796298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45964.728558796298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45964.728558796298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45964.728558796298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45964.728558796298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45964.728558796298</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261.24784120370168</v>
      </c>
      <c r="H2" s="98">
        <v>45703.474768518521</v>
      </c>
      <c r="I2" s="98" t="str">
        <f>IFERROR(VLOOKUP(D2,DB!A:F,6,0),"")</f>
        <v>SCECO</v>
      </c>
      <c r="J2" s="98" t="str">
        <f>IFERROR(VLOOKUP(D2,DB!A:G,7,0),"")</f>
        <v>Dead</v>
      </c>
      <c r="K2" s="100" t="s">
        <v>39110</v>
      </c>
      <c r="L2" s="93" t="str">
        <f>IFERROR(VLOOKUP(D2,DB!A:I,9,0),"")</f>
        <v>Latis</v>
      </c>
    </row>
    <row r="3" spans="1:16" ht="15" customHeight="1">
      <c r="A3" s="175" t="s">
        <v>39111</v>
      </c>
      <c r="B3" s="118" t="str">
        <f>IFERROR(VLOOKUP(D3,DB!A:K,11,0),"")</f>
        <v>R4</v>
      </c>
      <c r="C3" s="119">
        <v>3</v>
      </c>
      <c r="D3" s="120" t="s">
        <v>29054</v>
      </c>
      <c r="E3" s="97" t="s">
        <v>39100</v>
      </c>
      <c r="F3" s="122">
        <v>45964.70208333333</v>
      </c>
      <c r="G3" s="123">
        <f ca="1">IFERROR(NOW()-F3,"")</f>
        <v>2.6475462967937347E-2</v>
      </c>
      <c r="H3" s="122">
        <v>45964.685196759259</v>
      </c>
      <c r="I3" s="118" t="str">
        <f>IFERROR(VLOOKUP(D3,DB!A:F,6,0),"")</f>
        <v>SCECO</v>
      </c>
      <c r="J3" s="118" t="str">
        <f>IFERROR(VLOOKUP(D3,DB!A:G,7,0),"")</f>
        <v>Dead+Dead</v>
      </c>
      <c r="K3" s="124" t="s">
        <v>39112</v>
      </c>
      <c r="L3" s="120" t="str">
        <f>IFERROR(VLOOKUP(D3,DB!A:I,9,0),"")</f>
        <v>Latis</v>
      </c>
    </row>
    <row r="4" spans="1:16" ht="15" customHeight="1">
      <c r="A4" s="118"/>
      <c r="B4" s="118" t="str">
        <f>IFERROR(VLOOKUP(D4,DB!A:K,11,0),"")</f>
        <v/>
      </c>
      <c r="C4" s="119"/>
      <c r="D4" s="120"/>
      <c r="E4" s="97"/>
      <c r="F4" s="122"/>
      <c r="G4" s="123">
        <f ca="1">IFERROR(NOW()-F4,"")</f>
        <v>45964.728558796298</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45964.728558796298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45964.728558796298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45964.728558796298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45964.728558796298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121"/>
      <c r="F9" s="122"/>
      <c r="G9" s="123">
        <f ca="1">IFERROR(NOW()-F9,"")</f>
        <v>45964.728558796298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45964.728558796298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45964.728558796298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45964.728558796298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45964.728558796298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45964.728558796298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45964.728558796298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45964.728558796298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45964.728558796298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45964.728558796298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45964.728558796298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45964.728558796298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45964.728558796298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45964.728558796298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45964.728558796298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45964.728558796298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45964.728558796298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45964.728558796298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45964.728558796298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45964.728558796298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45964.728558796298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45964.728558796298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45964.728558796298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45964.728558796298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45964.728558796298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45964.728558796298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45964.728558796298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45964.728558796298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45964.728558796298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45964.728558796298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45964.728558796298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45964.728558796298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45964.728558796298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45964.728558796298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45964.728558796298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45964.728558796298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45964.728558796298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45964.728558796298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45964.728558796298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45964.728558796298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45964.728558796298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45964.728558796298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45964.728558796298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45964.728558796298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45964.728558796298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45964.728558796298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45964.728558796298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45964.728558796298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45964.728558796298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45964.728558796298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45964.728558796298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45964.728558796298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45964.728558796298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45964.728558796298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45964.728558796298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45964.728558796298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45964.728558796298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45964.728558796298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45964.728558796298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45964.728558796298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45964.728558796298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45964.728558796298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45964.728558796298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45964.728558796298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45964.728558796298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45964.728558796298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45964.728558796298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45964.728558796298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45964.728558796298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45964.728558796298</v>
      </c>
      <c r="H78" s="122"/>
      <c r="I78" s="118" t="str">
        <f>IFERROR(VLOOKUP(D78,DB!A:F,6,0),"")</f>
        <v/>
      </c>
      <c r="J78" s="118" t="str">
        <f>IFERROR(VLOOKUP(D78,DB!A:G,7,0),"")</f>
        <v/>
      </c>
      <c r="K78" s="124"/>
      <c r="L78" s="120" t="str">
        <f>IFERROR(VLOOKUP(D78,DB!A:I,9,0),"")</f>
        <v/>
      </c>
    </row>
    <row r="79" spans="1:12" ht="15" customHeight="1">
      <c r="A79" s="125"/>
      <c r="B79" s="125" t="str">
        <f>IFERROR(VLOOKUP(D79,DB!A:K,11,0),"")</f>
        <v/>
      </c>
      <c r="C79" s="126"/>
      <c r="D79" s="127"/>
      <c r="E79" s="128"/>
      <c r="F79" s="129"/>
      <c r="G79" s="130">
        <f ca="1">IFERROR(NOW()-F79,"")</f>
        <v>45964.728558796298</v>
      </c>
      <c r="H79" s="129"/>
      <c r="I79" s="125" t="str">
        <f>IFERROR(VLOOKUP(D79,DB!A:F,6,0),"")</f>
        <v/>
      </c>
      <c r="J79" s="125" t="str">
        <f>IFERROR(VLOOKUP(D79,DB!A:G,7,0),"")</f>
        <v/>
      </c>
      <c r="K79" s="131"/>
      <c r="L79" s="127" t="str">
        <f>IFERROR(VLOOKUP(D79,DB!A:I,9,0),"")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72.896498611109564</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38.539681481481239</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16.067447685185471</v>
      </c>
      <c r="H4" s="152">
        <v>45948.661111111112</v>
      </c>
      <c r="I4" s="151" t="str">
        <f>IFERROR(VLOOKUP(D4,DB!A:F,6,0),"")</f>
        <v>SCECO</v>
      </c>
      <c r="J4" s="151" t="str">
        <f>IFERROR(VLOOKUP(D4,DB!A:G,7,0),"")</f>
        <v>Dead</v>
      </c>
      <c r="K4" s="151" t="s">
        <v>39118</v>
      </c>
      <c r="L4" s="151" t="str">
        <f>IFERROR(VLOOKUP(D4,DB!A:I,9,0),"")</f>
        <v>Latis</v>
      </c>
    </row>
    <row r="5" spans="1:13" ht="15">
      <c r="A5" s="151" t="s">
        <v>39119</v>
      </c>
      <c r="B5" s="151" t="str">
        <f>IFERROR(VLOOKUP(D5,DB!A:K,11,0),"")</f>
        <v>R5</v>
      </c>
      <c r="C5" s="151">
        <v>2</v>
      </c>
      <c r="D5" s="151" t="s">
        <v>38124</v>
      </c>
      <c r="E5" s="151" t="s">
        <v>39120</v>
      </c>
      <c r="F5" s="152">
        <v>45964.702881944446</v>
      </c>
      <c r="G5" s="153">
        <f ca="1">IFERROR(NOW()-F5,"")</f>
        <v>2.5676851852040272E-2</v>
      </c>
      <c r="H5" s="152">
        <v>45964.695937500001</v>
      </c>
      <c r="I5" s="151" t="str">
        <f>IFERROR(VLOOKUP(D5,DB!A:F,6,0),"")</f>
        <v>SCECO</v>
      </c>
      <c r="J5" s="151" t="str">
        <f>IFERROR(VLOOKUP(D5,DB!A:G,7,0),"")</f>
        <v>Haj Removal</v>
      </c>
      <c r="K5" s="151" t="s">
        <v>39121</v>
      </c>
      <c r="L5" s="151" t="str">
        <f>IFERROR(VLOOKUP(D5,DB!A:I,9,0),"")</f>
        <v>Latis</v>
      </c>
    </row>
    <row r="6" spans="1:13" ht="15">
      <c r="A6" s="151" t="s">
        <v>39119</v>
      </c>
      <c r="B6" s="151" t="str">
        <f>IFERROR(VLOOKUP(D6,DB!A:K,11,0),"")</f>
        <v>R5</v>
      </c>
      <c r="C6" s="151">
        <v>3</v>
      </c>
      <c r="D6" s="151" t="s">
        <v>38235</v>
      </c>
      <c r="E6" s="151" t="s">
        <v>39120</v>
      </c>
      <c r="F6" s="152">
        <v>45964.702881944446</v>
      </c>
      <c r="G6" s="153">
        <f ca="1">IFERROR(NOW()-F6,"")</f>
        <v>2.5676851852040272E-2</v>
      </c>
      <c r="H6" s="152">
        <v>45964.695937500001</v>
      </c>
      <c r="I6" s="151" t="str">
        <f>IFERROR(VLOOKUP(D6,DB!A:F,6,0),"")</f>
        <v>SCECO</v>
      </c>
      <c r="J6" s="151" t="str">
        <f>IFERROR(VLOOKUP(D6,DB!A:G,7,0),"")</f>
        <v>Haj Removal</v>
      </c>
      <c r="K6" s="151" t="s">
        <v>39121</v>
      </c>
      <c r="L6" s="151" t="str">
        <f>IFERROR(VLOOKUP(D6,DB!A:I,9,0),"")</f>
        <v>Latis</v>
      </c>
    </row>
    <row r="7" spans="1:13" ht="15">
      <c r="A7" s="151" t="s">
        <v>39119</v>
      </c>
      <c r="B7" s="151" t="str">
        <f>IFERROR(VLOOKUP(D7,DB!A:K,11,0),"")</f>
        <v>R5</v>
      </c>
      <c r="C7" s="151">
        <v>4</v>
      </c>
      <c r="D7" s="151" t="s">
        <v>38432</v>
      </c>
      <c r="E7" s="151" t="s">
        <v>39120</v>
      </c>
      <c r="F7" s="152">
        <v>45964.702881944446</v>
      </c>
      <c r="G7" s="153">
        <f ca="1">IFERROR(NOW()-F7,"")</f>
        <v>2.5676851852040272E-2</v>
      </c>
      <c r="H7" s="152">
        <v>45964.695937500001</v>
      </c>
      <c r="I7" s="151" t="str">
        <f>IFERROR(VLOOKUP(D7,DB!A:F,6,0),"")</f>
        <v>SCECO</v>
      </c>
      <c r="J7" s="151" t="str">
        <f>IFERROR(VLOOKUP(D7,DB!A:G,7,0),"")</f>
        <v>Haj Removal</v>
      </c>
      <c r="K7" s="151" t="s">
        <v>39121</v>
      </c>
      <c r="L7" s="151" t="str">
        <f>IFERROR(VLOOKUP(D7,DB!A:I,9,0),"")</f>
        <v>Latis</v>
      </c>
    </row>
    <row r="8" spans="1:13" ht="15">
      <c r="A8" s="151" t="s">
        <v>39119</v>
      </c>
      <c r="B8" s="151" t="str">
        <f>IFERROR(VLOOKUP(D8,DB!A:K,11,0),"")</f>
        <v>R5</v>
      </c>
      <c r="C8" s="151">
        <v>1</v>
      </c>
      <c r="D8" s="151" t="s">
        <v>38323</v>
      </c>
      <c r="E8" s="151" t="s">
        <v>39120</v>
      </c>
      <c r="F8" s="152">
        <v>45964.702881944446</v>
      </c>
      <c r="G8" s="153">
        <f ca="1">IFERROR(NOW()-F8,"")</f>
        <v>2.5676851852040272E-2</v>
      </c>
      <c r="H8" s="152">
        <v>45964.695937500001</v>
      </c>
      <c r="I8" s="151" t="str">
        <f>IFERROR(VLOOKUP(D8,DB!A:F,6,0),"")</f>
        <v>SCECO</v>
      </c>
      <c r="J8" s="151" t="str">
        <f>IFERROR(VLOOKUP(D8,DB!A:G,7,0),"")</f>
        <v>Haj Removal</v>
      </c>
      <c r="K8" s="151" t="s">
        <v>39122</v>
      </c>
      <c r="L8" s="151" t="str">
        <f>IFERROR(VLOOKUP(D8,DB!A:I,9,0),"")</f>
        <v>Latis</v>
      </c>
    </row>
    <row r="9" spans="1:13" ht="15">
      <c r="A9" s="151" t="s">
        <v>39119</v>
      </c>
      <c r="B9" s="151" t="str">
        <f>IFERROR(VLOOKUP(D9,DB!A:K,11,0),"")</f>
        <v>R5</v>
      </c>
      <c r="C9" s="151">
        <v>1</v>
      </c>
      <c r="D9" s="151" t="s">
        <v>38151</v>
      </c>
      <c r="E9" s="151" t="s">
        <v>39120</v>
      </c>
      <c r="F9" s="152">
        <v>45964.702881944446</v>
      </c>
      <c r="G9" s="153">
        <f ca="1">IFERROR(NOW()-F9,"")</f>
        <v>2.5676851852040272E-2</v>
      </c>
      <c r="H9" s="152">
        <v>45964.695937500001</v>
      </c>
      <c r="I9" s="151" t="str">
        <f>IFERROR(VLOOKUP(D9,DB!A:F,6,0),"")</f>
        <v>SCECO</v>
      </c>
      <c r="J9" s="151" t="str">
        <f>IFERROR(VLOOKUP(D9,DB!A:G,7,0),"")</f>
        <v>Haj Removal</v>
      </c>
      <c r="K9" s="151" t="s">
        <v>39122</v>
      </c>
      <c r="L9" s="151" t="str">
        <f>IFERROR(VLOOKUP(D9,DB!A:I,9,0),"")</f>
        <v>Latis</v>
      </c>
    </row>
    <row r="10" spans="1:13" ht="15">
      <c r="A10" s="151" t="s">
        <v>39119</v>
      </c>
      <c r="B10" s="151" t="str">
        <f>IFERROR(VLOOKUP(D10,DB!A:K,11,0),"")</f>
        <v>R5</v>
      </c>
      <c r="C10" s="151">
        <v>1</v>
      </c>
      <c r="D10" s="151" t="s">
        <v>38169</v>
      </c>
      <c r="E10" s="151" t="s">
        <v>39120</v>
      </c>
      <c r="F10" s="152">
        <v>45964.702881944446</v>
      </c>
      <c r="G10" s="153">
        <f ca="1">IFERROR(NOW()-F10,"")</f>
        <v>2.5676851852040272E-2</v>
      </c>
      <c r="H10" s="152">
        <v>45964.695937500001</v>
      </c>
      <c r="I10" s="151" t="str">
        <f>IFERROR(VLOOKUP(D10,DB!A:F,6,0),"")</f>
        <v>SCECO</v>
      </c>
      <c r="J10" s="151" t="str">
        <f>IFERROR(VLOOKUP(D10,DB!A:G,7,0),"")</f>
        <v>Haj Removal</v>
      </c>
      <c r="K10" s="151" t="s">
        <v>39122</v>
      </c>
      <c r="L10" s="151" t="str">
        <f>IFERROR(VLOOKUP(D10,DB!A:I,9,0),"")</f>
        <v>Latis</v>
      </c>
    </row>
    <row r="11" spans="1:13" ht="15">
      <c r="A11" s="151" t="s">
        <v>39119</v>
      </c>
      <c r="B11" s="151" t="str">
        <f>IFERROR(VLOOKUP(D11,DB!A:K,11,0),"")</f>
        <v>R5</v>
      </c>
      <c r="C11" s="151">
        <v>1</v>
      </c>
      <c r="D11" s="151" t="s">
        <v>38137</v>
      </c>
      <c r="E11" s="151" t="s">
        <v>39120</v>
      </c>
      <c r="F11" s="152">
        <v>45964.702881944446</v>
      </c>
      <c r="G11" s="153">
        <f ca="1">IFERROR(NOW()-F11,"")</f>
        <v>2.5676851852040272E-2</v>
      </c>
      <c r="H11" s="152">
        <v>45964.695937500001</v>
      </c>
      <c r="I11" s="151" t="str">
        <f>IFERROR(VLOOKUP(D11,DB!A:F,6,0),"")</f>
        <v>SCECO</v>
      </c>
      <c r="J11" s="151" t="str">
        <f>IFERROR(VLOOKUP(D11,DB!A:G,7,0),"")</f>
        <v>Haj Removal</v>
      </c>
      <c r="K11" s="151" t="s">
        <v>39122</v>
      </c>
      <c r="L11" s="151" t="str">
        <f>IFERROR(VLOOKUP(D11,DB!A:I,9,0),"")</f>
        <v>Latis</v>
      </c>
    </row>
    <row r="12" spans="1:13" ht="15">
      <c r="A12" s="151" t="s">
        <v>39119</v>
      </c>
      <c r="B12" s="151" t="str">
        <f>IFERROR(VLOOKUP(D12,DB!A:K,11,0),"")</f>
        <v>R5</v>
      </c>
      <c r="C12" s="151">
        <v>1</v>
      </c>
      <c r="D12" s="151" t="s">
        <v>38338</v>
      </c>
      <c r="E12" s="151" t="s">
        <v>39120</v>
      </c>
      <c r="F12" s="152">
        <v>45964.702881944446</v>
      </c>
      <c r="G12" s="153">
        <f ca="1">IFERROR(NOW()-F12,"")</f>
        <v>2.5676851852040272E-2</v>
      </c>
      <c r="H12" s="152">
        <v>45964.695937500001</v>
      </c>
      <c r="I12" s="151" t="str">
        <f>IFERROR(VLOOKUP(D12,DB!A:F,6,0),"")</f>
        <v>SCECO</v>
      </c>
      <c r="J12" s="151" t="str">
        <f>IFERROR(VLOOKUP(D12,DB!A:G,7,0),"")</f>
        <v>Haj Removal</v>
      </c>
      <c r="K12" s="151" t="s">
        <v>39122</v>
      </c>
      <c r="L12" s="151" t="str">
        <f>IFERROR(VLOOKUP(D12,DB!A:I,9,0),"")</f>
        <v>Latis</v>
      </c>
    </row>
    <row r="13" spans="1:13" ht="15">
      <c r="A13" s="151" t="s">
        <v>39119</v>
      </c>
      <c r="B13" s="151" t="str">
        <f>IFERROR(VLOOKUP(D13,DB!A:K,11,0),"")</f>
        <v>R5</v>
      </c>
      <c r="C13" s="151">
        <v>1</v>
      </c>
      <c r="D13" s="151" t="s">
        <v>38370</v>
      </c>
      <c r="E13" s="151" t="s">
        <v>39120</v>
      </c>
      <c r="F13" s="152">
        <v>45964.702881944446</v>
      </c>
      <c r="G13" s="153">
        <f ca="1">IFERROR(NOW()-F13,"")</f>
        <v>2.5676851852040272E-2</v>
      </c>
      <c r="H13" s="152">
        <v>45964.695937500001</v>
      </c>
      <c r="I13" s="151" t="str">
        <f>IFERROR(VLOOKUP(D13,DB!A:F,6,0),"")</f>
        <v>SCECO</v>
      </c>
      <c r="J13" s="151" t="str">
        <f>IFERROR(VLOOKUP(D13,DB!A:G,7,0),"")</f>
        <v>Haj Removal</v>
      </c>
      <c r="K13" s="151" t="s">
        <v>39122</v>
      </c>
      <c r="L13" s="151" t="str">
        <f>IFERROR(VLOOKUP(D13,DB!A:I,9,0),"")</f>
        <v>Latis</v>
      </c>
    </row>
    <row r="14" spans="1:13" ht="15">
      <c r="A14" s="151"/>
      <c r="B14" s="151" t="str">
        <f>IFERROR(VLOOKUP(D14,DB!A:K,11,0),"")</f>
        <v/>
      </c>
      <c r="C14" s="151"/>
      <c r="D14" s="151"/>
      <c r="E14" s="151"/>
      <c r="F14" s="152"/>
      <c r="G14" s="153">
        <f ca="1">IFERROR(NOW()-F14,"")</f>
        <v>45964.728558796298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45964.728558796298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45964.728558796298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45964.728558796298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45964.728558796298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45964.728558796298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45964.728558796298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45964.728558796298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45964.728558796298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45964.728558796298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45964.728558796298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45964.728558796298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45964.728558796298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45964.728558796298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45964.728558796298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45964.728558796298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45964.728558796298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45964.728558796298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45964.728558796298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45964.728558796298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45964.728558796298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45964.728558796298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45964.728558796298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45964.728558796298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45964.728558796298</v>
      </c>
      <c r="H38" s="152"/>
      <c r="I38" s="151" t="str">
        <f>IFERROR(VLOOKUP(D38,DB!A:F,6,0),"")</f>
        <v/>
      </c>
      <c r="J38" s="151" t="str">
        <f>IFERROR(VLOOKUP(D38,DB!A:G,7,0),"")</f>
        <v/>
      </c>
      <c r="K38" s="151"/>
      <c r="L38" s="151" t="str">
        <f>IFERROR(VLOOKUP(D38,DB!A:I,9,0),"")</f>
        <v/>
      </c>
    </row>
    <row r="39" spans="1:12" ht="15">
      <c r="A39" s="157"/>
      <c r="B39" s="157" t="str">
        <f>IFERROR(VLOOKUP(D39,DB!A:K,11,0),"")</f>
        <v/>
      </c>
      <c r="C39" s="157"/>
      <c r="D39" s="157"/>
      <c r="E39" s="157"/>
      <c r="F39" s="158"/>
      <c r="G39" s="159">
        <f ca="1">IFERROR(NOW()-F39,"")</f>
        <v>45964.728558796298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45964.728558796298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45964.728558796298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45964.728558796298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45964.728558796298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45964.728558796298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45964.728558796298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45964.728558796298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45964.728558796298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45964.728558796298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45964.728558796298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45964.728558796298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45964.728558796298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45964.728558796298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45964.728558796298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45964.728558796298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45964.728558796298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45964.728558796298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45964.728558796298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45964.728558796298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45964.728558796298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45964.728558796298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45964.728558796298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45964.728558796298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45964.728558796298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45964.728558796298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45964.728558796298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45964.728558796298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45964.728558796298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45964.728558796298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45964.728558796298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45964.728558796298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45964.728558796298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45964.728558796298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45964.728558796298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45964.728558796298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45964.728558796298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45964.728558796298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45964.728558796298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45964.728558796298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45964.728558796298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45964.728558796298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45964.728558796298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45964.728558796298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45964.728558796298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45964.728558796298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45964.728558796298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45964.728558796298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45964.728558796298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45964.728558796298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45964.728558796298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45964.728558796298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45964.728558796298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45964.728558796298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45964.728558796298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45964.728558796298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45964.728558796298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45964.728558796298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45964.728558796298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45964.728558796298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45964.728558796298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45964.728558796298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45964.728558796298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45964.728558796298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45964.728558796298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45964.728558796298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45964.728558796298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45964.728558796298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45964.728558796298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45964.728558796298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45964.728558796298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45964.728558796298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45964.728558796298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45964.728558796298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45964.728558796298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45964.728558796298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45964.728558796298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45964.728558796298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45964.728558796298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45964.728558796298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45964.728558796298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45964.728558796298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45964.728558796298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45964.728558796298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45964.728558796298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45964.728558796298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45964.728558796298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45964.728558796298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45964.728558796298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45964.728558796298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45964.728558796298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45964.728558796298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45964.728558796298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45964.728558796298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45964.728558796298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45964.728558796298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45964.728558796298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45964.728558796298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45964.728558796298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45964.728558796298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45964.728558796298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45964.728558796298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45964.728558796298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45964.728558796298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45964.728558796298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45964.728558796298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45964.728558796298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45964.728558796298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45964.728558796298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45964.728558796298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45964.728558796298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45964.728558796298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45964.728558796298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45964.728558796298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45964.728558796298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45964.728558796298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45964.728558796298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45964.728558796298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45964.728558796298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45964.728558796298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45964.728558796298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45964.728558796298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45964.728558796298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45964.728558796298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45964.728558796298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45964.728558796298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45964.728558796298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45964.728558796298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45964.728558796298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45964.728558796298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45964.728558796298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45964.728558796298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45964.728558796298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45964.728558796298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45964.728558796298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45964.728558796298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45964.728558796298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45964.728558796298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45964.728558796298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45964.728558796298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45964.728558796298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45964.728558796298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45964.728558796298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45964.728558796298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45964.728558796298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45964.728558796298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45964.728558796298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45964.728558796298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45964.728558796298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45964.728558796298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45964.728558796298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45964.728558796298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45964.728558796298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45964.728558796298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45964.728558796298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45964.728558796298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45964.728558796298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45964.728558796298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45964.728558796298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45964.728558796298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45964.728558796298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45964.728558796298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45964.728558796298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45964.728558796298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45964.728558796298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45964.728558796298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45964.728558796298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45964.728558796298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45964.728558796298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45964.728558796298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45964.728558796298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45964.728558796298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45964.728558796298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45964.728558796298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45964.728558796298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45964.728558796298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45964.728558796298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45964.728558796298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45964.728558796298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45964.728558796298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45964.728558796298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45964.728558796298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45964.728558796298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45964.728558796298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45964.728558796298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45964.728558796298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45964.728558796298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45964.728558796298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45964.728558796298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45964.728558796298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45964.728558796298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45964.728558796298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45964.728558796298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45964.728558796298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45964.728558796298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45964.728558796298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45964.728558796298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45964.728558796298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45964.728558796298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45964.728558796298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45964.728558796298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45964.728558796298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45964.728558796298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45964.728558796298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45964.728558796298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45964.728558796298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45964.728558796298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45964.728558796298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45964.728558796298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45964.728558796298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45964.728558796298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45964.728558796298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45964.728558796298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45964.728558796298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45964.728558796298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45964.728558796298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45964.728558796298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45964.728558796298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45964.728558796298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45964.728558796298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45964.728558796298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45964.728558796298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45964.728558796298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45964.728558796298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45964.728558796298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45964.728558796298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45964.728558796298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45964.728558796298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45964.728558796298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45964.728558796298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45964.728558796298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45964.728558796298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45964.728558796298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45964.728558796298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45964.728558796298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45964.728558796298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45964.728558796298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45964.728558796298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45964.728558796298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45964.728558796298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45964.728558796298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45964.728558796298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45964.728558796298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45964.728558796298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45964.728558796298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45964.728558796298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45964.728558796298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45964.728558796298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45964.728558796298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45964.728558796298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45964.728558796298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45964.728558796298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45964.728558796298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45964.728558796298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45964.728558796298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45964.728558796298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45964.728558796298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45964.728558796298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45964.728558796298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45964.728558796298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45964.728558796298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45964.728558796298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45964.728558796298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45964.728558796298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45964.728558796298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45964.728558796298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45964.728558796298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45964.728558796298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45964.728558796298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45964.728558796298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45964.728558796298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45964.728558796298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45964.728558796298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45964.728558796298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45964.728558796298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45964.728558796298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45964.728558796298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45964.728558796298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45964.728558796298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45964.728558796298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45964.728558796298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45964.728558796298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45964.728558796298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45964.728558796298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45964.728558796298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45964.728558796298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45964.728558796298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45964.728558796298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45964.728558796298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45964.728558796298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45964.728558796298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45964.728558796298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45964.728558796298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45964.728558796298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45964.728558796298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45964.728558796298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45964.728558796298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45964.728558796298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45964.728558796298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45964.728558796298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45964.728558796298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45964.728558796298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45964.728558796298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45964.728558796298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45964.728558796298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45964.728558796298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45964.728558796298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45964.728558796298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45964.728558796298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45964.728558796298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45964.728558796298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45964.728558796298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45964.728558796298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45964.728558796298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45964.728558796298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45964.728558796298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45964.728558796298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45964.728558796298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45964.728558796298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45964.728558796298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45964.728558796298</v>
      </c>
      <c r="H359" s="158"/>
      <c r="I359" s="157" t="str">
        <f>IFERROR(VLOOKUP(D359,DB!A:F,6,0),"")</f>
        <v/>
      </c>
      <c r="J359" s="157" t="str">
        <f>IFERROR(VLOOKUP(D359,DB!A:G,7,0),"")</f>
        <v/>
      </c>
      <c r="K359" s="157"/>
      <c r="L359" s="157" t="str">
        <f>IFERROR(VLOOKUP(D359,DB!A:I,9,0),"")</f>
        <v/>
      </c>
    </row>
    <row r="360" spans="1:12" ht="15"/>
    <row r="361" spans="1:12" ht="15"/>
    <row r="362" spans="1:12" ht="15"/>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9" ht="15"/>
    <row r="470" ht="15"/>
    <row r="472" ht="15"/>
    <row r="473" ht="15"/>
    <row r="474" ht="15"/>
    <row r="475" ht="15"/>
    <row r="477" ht="15"/>
    <row r="478" ht="15"/>
    <row r="485" ht="15"/>
    <row r="486" ht="15"/>
    <row r="487" ht="15"/>
    <row r="488" ht="15"/>
    <row r="489" ht="15"/>
    <row r="490" ht="15"/>
    <row r="493" ht="15"/>
    <row r="494" ht="15"/>
    <row r="495" ht="15"/>
    <row r="496" ht="15"/>
    <row r="497" ht="15"/>
    <row r="498" ht="15"/>
    <row r="499" ht="15"/>
    <row r="500" ht="15"/>
    <row r="501" ht="15"/>
    <row r="502" ht="15"/>
    <row r="503" ht="15"/>
    <row r="504"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98" ht="15"/>
    <row r="599" ht="15"/>
    <row r="600" ht="15"/>
    <row r="601" ht="15"/>
    <row r="602" ht="15"/>
    <row r="603" ht="15"/>
    <row r="604" ht="15"/>
    <row r="605" ht="15"/>
    <row r="606" ht="15"/>
    <row r="607"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690"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6" ht="15"/>
    <row r="727" ht="15"/>
    <row r="897" ht="15"/>
    <row r="898" ht="15"/>
    <row r="899" ht="15"/>
    <row r="900" ht="15"/>
    <row r="901" ht="15"/>
    <row r="902" ht="15"/>
    <row r="908" ht="15"/>
    <row r="909" ht="15"/>
    <row r="910" ht="15"/>
    <row r="911" ht="15"/>
    <row r="912" ht="15"/>
    <row r="913" ht="15"/>
    <row r="914"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5" ht="15"/>
    <row r="966" ht="15"/>
    <row r="972" ht="15"/>
    <row r="973" ht="15"/>
    <row r="975" ht="15"/>
    <row r="976" ht="15"/>
    <row r="977" ht="15"/>
    <row r="978" ht="15"/>
    <row r="979" ht="15"/>
    <row r="980" ht="15"/>
    <row r="981" ht="15"/>
    <row r="983" ht="15"/>
    <row r="984" ht="15"/>
    <row r="985"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4" ht="15"/>
    <row r="1055" ht="15"/>
    <row r="1056" ht="15"/>
    <row r="1057" ht="15"/>
    <row r="1058" ht="15"/>
    <row r="1059" ht="15"/>
    <row r="1060" ht="15"/>
    <row r="1061" ht="15"/>
    <row r="1062" ht="15"/>
    <row r="1063" ht="15"/>
    <row r="1064" ht="15"/>
    <row r="1065" ht="15"/>
    <row r="1066" ht="15"/>
    <row r="1067" ht="15"/>
    <row r="1069" ht="15"/>
    <row r="1070" ht="15"/>
    <row r="1071" ht="15"/>
    <row r="1072" ht="15"/>
    <row r="1073" ht="15"/>
    <row r="1074" ht="15"/>
    <row r="1075" ht="15"/>
    <row r="1076" ht="15"/>
    <row r="1077" ht="15"/>
    <row r="1078" ht="15"/>
    <row r="1079" ht="15"/>
    <row r="1080"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3" ht="15"/>
    <row r="1104" ht="15"/>
    <row r="1105" ht="15"/>
    <row r="1106" ht="15"/>
    <row r="1107" ht="15"/>
    <row r="1108" ht="15"/>
    <row r="1109" ht="15"/>
    <row r="1110" ht="15"/>
    <row r="1111" ht="15"/>
    <row r="1112" ht="15"/>
    <row r="1120" ht="15"/>
    <row r="1121" ht="15"/>
    <row r="1124" ht="15"/>
    <row r="1125" ht="15"/>
    <row r="1126" ht="15"/>
    <row r="1127" ht="15"/>
    <row r="1128" ht="15"/>
    <row r="1129" ht="15"/>
    <row r="1130" ht="15"/>
    <row r="1131" ht="15"/>
    <row r="1134" ht="15"/>
    <row r="1135" ht="15"/>
    <row r="1136" ht="15"/>
    <row r="1137" ht="15"/>
    <row r="1138" ht="15"/>
    <row r="1139" ht="15"/>
    <row r="1140" ht="15"/>
    <row r="1141" ht="15"/>
    <row r="1142" ht="15"/>
    <row r="1143" ht="15"/>
    <row r="1144" ht="15"/>
    <row r="1145" ht="15"/>
    <row r="1147" ht="15"/>
    <row r="1148" ht="15"/>
    <row r="1149" ht="15"/>
    <row r="1152" ht="15"/>
    <row r="1154" ht="15"/>
    <row r="1156" ht="15"/>
    <row r="1159" ht="15"/>
    <row r="1160" ht="15"/>
    <row r="1161" ht="15"/>
    <row r="1163" ht="15"/>
    <row r="1165" ht="15"/>
    <row r="1166" ht="15"/>
    <row r="1167" ht="15"/>
    <row r="1168" ht="15"/>
    <row r="1169" ht="15"/>
    <row r="1171" ht="15"/>
    <row r="1172" ht="15"/>
    <row r="1173" ht="15"/>
    <row r="1174" ht="15"/>
    <row r="1176" ht="15"/>
    <row r="1178" ht="15"/>
    <row r="1179" ht="15"/>
    <row r="1181" ht="15"/>
    <row r="1182" ht="15"/>
    <row r="1183" ht="15"/>
    <row r="1184" ht="15"/>
    <row r="1186" ht="15"/>
    <row r="1188" ht="15"/>
    <row r="1189" ht="15"/>
    <row r="1190" ht="15"/>
    <row r="1191" ht="15"/>
    <row r="1193" ht="15"/>
    <row r="1194" ht="15"/>
    <row r="1195" ht="15"/>
    <row r="1196" ht="15"/>
    <row r="1197" ht="15"/>
    <row r="1198" ht="15"/>
    <row r="1199" ht="15"/>
    <row r="1202" ht="15"/>
    <row r="1204" ht="15"/>
    <row r="1205" ht="15"/>
    <row r="1206" ht="15"/>
    <row r="1207" ht="15"/>
    <row r="1208" ht="15"/>
    <row r="1209" ht="15"/>
    <row r="1210" ht="15"/>
    <row r="1211" ht="15"/>
    <row r="1214" ht="15"/>
    <row r="1215" ht="15"/>
    <row r="1217" ht="15"/>
    <row r="1219" ht="15"/>
    <row r="1220" ht="15"/>
    <row r="1221" ht="15"/>
    <row r="1222" ht="15"/>
    <row r="1223" ht="15"/>
    <row r="1227" ht="15"/>
    <row r="1228" ht="15"/>
    <row r="1230" ht="15"/>
    <row r="1231" ht="15"/>
    <row r="1234" ht="15"/>
    <row r="1235" ht="15"/>
    <row r="1239" ht="15"/>
    <row r="1246" ht="15"/>
    <row r="1248" ht="15"/>
    <row r="1249" ht="15"/>
    <row r="1250" ht="15"/>
    <row r="1257" ht="15"/>
    <row r="1258" ht="15"/>
    <row r="1261" ht="15"/>
    <row r="1262" ht="15"/>
    <row r="1266" ht="15"/>
  </sheetData>
  <dataValidations count="2">
    <dataValidation allowBlank="1" showInputMessage="1" showErrorMessage="1" sqref="E1" xr:uid="{920C6338-E771-4DAE-8C89-92A9093EA4DE}"/>
    <dataValidation type="list" allowBlank="1" showInputMessage="1" showErrorMessage="1" sqref="E2:E3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
  <sheetViews>
    <sheetView tabSelected="1" workbookViewId="0">
      <selection activeCell="A5" sqref="A5:X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39123</v>
      </c>
      <c r="B2" s="169" t="str">
        <f>IFERROR(VLOOKUP(D2,DB!A:K,11,0),"")</f>
        <v>R6</v>
      </c>
      <c r="C2" s="170">
        <v>1</v>
      </c>
      <c r="D2" s="169" t="s">
        <v>37390</v>
      </c>
      <c r="E2" s="102" t="s">
        <v>39100</v>
      </c>
      <c r="F2" s="171"/>
      <c r="G2" s="115">
        <f t="shared" ref="G2:G11" ca="1" si="0">IFERROR(NOW()-F2,"-")</f>
        <v>45964.728558680552</v>
      </c>
      <c r="H2" s="171">
        <v>45964.65357638889</v>
      </c>
      <c r="I2" s="169" t="str">
        <f>IFERROR(VLOOKUP(D2,DB!A:F,6,0),"")</f>
        <v>Generator-SG</v>
      </c>
      <c r="J2" s="169" t="str">
        <f>IFERROR(VLOOKUP(D2,DB!A:G,7,0),"")</f>
        <v>Vandalized</v>
      </c>
      <c r="K2" s="172" t="s">
        <v>39124</v>
      </c>
      <c r="L2" s="173" t="str">
        <f>IFERROR(VLOOKUP(D2,DB!A:I,9,0),"")</f>
        <v>Latis</v>
      </c>
    </row>
    <row r="3" spans="1:16383" ht="31.5" customHeight="1">
      <c r="A3" s="176" t="s">
        <v>39125</v>
      </c>
      <c r="B3" s="169" t="str">
        <f>IFERROR(VLOOKUP(D3,DB!A:K,11,0),"")</f>
        <v>R6</v>
      </c>
      <c r="C3" s="170">
        <v>1</v>
      </c>
      <c r="D3" s="169" t="s">
        <v>38539</v>
      </c>
      <c r="E3" s="102" t="s">
        <v>39021</v>
      </c>
      <c r="F3" s="174">
        <v>45964.702245370368</v>
      </c>
      <c r="G3" s="115">
        <f t="shared" ca="1" si="0"/>
        <v>2.6313310183468275E-2</v>
      </c>
      <c r="H3" s="171">
        <v>45964.69672453704</v>
      </c>
      <c r="I3" s="169" t="str">
        <f>IFERROR(VLOOKUP(D3,DB!A:F,6,0),"")</f>
        <v>Generator-SG</v>
      </c>
      <c r="J3" s="169" t="str">
        <f>IFERROR(VLOOKUP(D3,DB!A:G,7,0),"")</f>
        <v>Vandalized</v>
      </c>
      <c r="K3" s="172" t="s">
        <v>39126</v>
      </c>
      <c r="L3" s="173" t="str">
        <f>IFERROR(VLOOKUP(D3,DB!A:I,9,0),"")</f>
        <v>Latis</v>
      </c>
    </row>
    <row r="4" spans="1:16383" ht="31.5" customHeight="1">
      <c r="A4" s="168" t="s">
        <v>39127</v>
      </c>
      <c r="B4" s="169" t="str">
        <f>IFERROR(VLOOKUP(D4,DB!A:K,11,0),"")</f>
        <v>R6</v>
      </c>
      <c r="C4" s="170">
        <v>2</v>
      </c>
      <c r="D4" s="169" t="s">
        <v>34827</v>
      </c>
      <c r="E4" s="102" t="s">
        <v>39021</v>
      </c>
      <c r="F4" s="171">
        <v>45964.717349537037</v>
      </c>
      <c r="G4" s="115">
        <f t="shared" ca="1" si="0"/>
        <v>1.1209143514861353E-2</v>
      </c>
      <c r="H4" s="171">
        <v>45964.706516203703</v>
      </c>
      <c r="I4" s="169" t="str">
        <f>IFERROR(VLOOKUP(D4,DB!A:F,6,0),"")</f>
        <v>SCECO</v>
      </c>
      <c r="J4" s="169" t="str">
        <f>IFERROR(VLOOKUP(D4,DB!A:G,7,0),"")</f>
        <v>Vandalized</v>
      </c>
      <c r="K4" s="172" t="s">
        <v>39128</v>
      </c>
      <c r="L4" s="173" t="str">
        <f>IFERROR(VLOOKUP(D4,DB!A:I,9,0),"")</f>
        <v>Latis</v>
      </c>
    </row>
    <row r="5" spans="1:16383" ht="31.5" customHeight="1">
      <c r="A5" s="168"/>
      <c r="B5" s="169" t="str">
        <f>IFERROR(VLOOKUP(D5,DB!A:K,11,0),"")</f>
        <v/>
      </c>
      <c r="C5" s="170"/>
      <c r="D5" s="169"/>
      <c r="E5" s="102"/>
      <c r="F5" s="171"/>
      <c r="G5" s="115">
        <f t="shared" ca="1" si="0"/>
        <v>45964.728558680552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45964.728558680552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45964.728558680552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45964.728558680552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45964.728558680552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45964.728558680552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45964.728558680552</v>
      </c>
      <c r="H11" s="171"/>
      <c r="I11" s="169" t="str">
        <f>IFERROR(VLOOKUP(D11,DB!A:F,6,0),"")</f>
        <v/>
      </c>
      <c r="J11" s="169" t="str">
        <f>IFERROR(VLOOKUP(D11,DB!A:G,7,0),"")</f>
        <v/>
      </c>
      <c r="K11" s="172"/>
      <c r="L11" s="173" t="str">
        <f>IFERROR(VLOOKUP(D11,DB!A:I,9,0),"")</f>
        <v/>
      </c>
    </row>
    <row r="12" spans="1:16383" ht="31.5" customHeight="1">
      <c r="A12" s="103"/>
      <c r="B12" s="102" t="str">
        <f>IFERROR(VLOOKUP(D12,DB!A:K,11,0),"")</f>
        <v/>
      </c>
      <c r="C12" s="104"/>
      <c r="D12" s="102"/>
      <c r="E12" s="105"/>
      <c r="F12" s="106"/>
      <c r="G12" s="76">
        <f ca="1">IFERROR(NOW()-F12,"-")</f>
        <v>45964.728558796298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45964.728558796298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45964.728558796298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45964.728558796298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45964.728558796298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45964.728558796298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45964.728558796298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45964.728558796298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45964.728558796298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45964.728558796298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45964.728558796298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45964.728558796298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45964.728558796298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45964.728558796298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45964.728558796298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45964.728558796298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45964.728558796298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45964.728558796298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45964.728558796298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45964.728558796298</v>
      </c>
      <c r="H31" s="106"/>
      <c r="I31" s="102" t="str">
        <f>IFERROR(VLOOKUP(D31,DB!A:F,6,0),"")</f>
        <v/>
      </c>
      <c r="J31" s="101" t="str">
        <f>IFERROR(VLOOKUP(D31,DB!A:G,7,0),"")</f>
        <v/>
      </c>
      <c r="K31" s="107"/>
      <c r="L31" s="108" t="str">
        <f>IFERROR(VLOOKUP(D31,DB!A:I,9,0),"")</f>
        <v/>
      </c>
    </row>
  </sheetData>
  <dataValidations count="2">
    <dataValidation allowBlank="1" showInputMessage="1" showErrorMessage="1" sqref="E1" xr:uid="{380493DB-286A-4683-AF55-C78F04945A49}"/>
    <dataValidation type="list" allowBlank="1" showInputMessage="1" showErrorMessage="1" sqref="E2:E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2025-11-03T14:30:48Z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